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75" windowHeight="5130" activeTab="0"/>
  </bookViews>
  <sheets>
    <sheet name="IS" sheetId="1" r:id="rId1"/>
    <sheet name="BS" sheetId="2" r:id="rId2"/>
    <sheet name="EQUITY" sheetId="3" r:id="rId3"/>
    <sheet name="CASHFLOW" sheetId="4" r:id="rId4"/>
    <sheet name="Part A" sheetId="5" r:id="rId5"/>
    <sheet name="Part B" sheetId="6" r:id="rId6"/>
  </sheets>
  <definedNames/>
  <calcPr fullCalcOnLoad="1"/>
</workbook>
</file>

<file path=xl/sharedStrings.xml><?xml version="1.0" encoding="utf-8"?>
<sst xmlns="http://schemas.openxmlformats.org/spreadsheetml/2006/main" count="361" uniqueCount="272">
  <si>
    <t>Authorisation for Issue</t>
  </si>
  <si>
    <t>Perak Corporation Berhad</t>
  </si>
  <si>
    <t>31.3.06</t>
  </si>
  <si>
    <t>Land and development expenditure</t>
  </si>
  <si>
    <t>Goodwill</t>
  </si>
  <si>
    <t>Tax recoverable</t>
  </si>
  <si>
    <t>Minority interests</t>
  </si>
  <si>
    <t>Condensed Consolidated Cash Flow Statement</t>
  </si>
  <si>
    <t>Cash and cash equivalents at the end of the financial period comprise the following:</t>
  </si>
  <si>
    <t>As at</t>
  </si>
  <si>
    <t>31/3/06</t>
  </si>
  <si>
    <t>31/3/05</t>
  </si>
  <si>
    <t>As at 31 March 2006</t>
  </si>
  <si>
    <t>RM'000</t>
  </si>
  <si>
    <t>31.12.05</t>
  </si>
  <si>
    <t xml:space="preserve">Share </t>
  </si>
  <si>
    <t>Capital</t>
  </si>
  <si>
    <t>Premium</t>
  </si>
  <si>
    <t xml:space="preserve">Retained </t>
  </si>
  <si>
    <t>Earnings</t>
  </si>
  <si>
    <t>Distributable</t>
  </si>
  <si>
    <t xml:space="preserve">Minority </t>
  </si>
  <si>
    <t xml:space="preserve">Total </t>
  </si>
  <si>
    <t>Equity</t>
  </si>
  <si>
    <t>At 31 March 2006</t>
  </si>
  <si>
    <t>For the Three-Month Period Ended 31 March 2006</t>
  </si>
  <si>
    <t>3 month ended</t>
  </si>
  <si>
    <t>Basis of Preparation</t>
  </si>
  <si>
    <t>Changes in Accounting Policies</t>
  </si>
  <si>
    <t xml:space="preserve">FRS 3 </t>
  </si>
  <si>
    <t>Presentation of Financial Statements</t>
  </si>
  <si>
    <t xml:space="preserve">FRS 101 </t>
  </si>
  <si>
    <t>FRS 102</t>
  </si>
  <si>
    <t>Accounting Policies, Changes in Estimates and Errors</t>
  </si>
  <si>
    <t xml:space="preserve">FRS 108 </t>
  </si>
  <si>
    <t>Events after the Balance Sheet Date</t>
  </si>
  <si>
    <t xml:space="preserve">FRS 110 </t>
  </si>
  <si>
    <t>Property, Plant and Equipment</t>
  </si>
  <si>
    <t xml:space="preserve">FRS 116 </t>
  </si>
  <si>
    <t>FRS 128</t>
  </si>
  <si>
    <t>FRS 132</t>
  </si>
  <si>
    <t>Financial Instruments: Disclosure and Presentation</t>
  </si>
  <si>
    <t>FRS 133</t>
  </si>
  <si>
    <t>Earnings Per Share</t>
  </si>
  <si>
    <t>FRS 136</t>
  </si>
  <si>
    <t>Impairment of Assets</t>
  </si>
  <si>
    <t>FRS 138</t>
  </si>
  <si>
    <t>Intangible Assets</t>
  </si>
  <si>
    <t>Investment Property</t>
  </si>
  <si>
    <t>Changes in Accounting Policies (Cont’d.)</t>
  </si>
  <si>
    <t xml:space="preserve">31.3.2006 </t>
  </si>
  <si>
    <t>31.3.2005</t>
  </si>
  <si>
    <t xml:space="preserve">3 months ended </t>
  </si>
  <si>
    <t xml:space="preserve">As at </t>
  </si>
  <si>
    <t>Auditors’ Report on Preceding Annual Financial Statements</t>
  </si>
  <si>
    <t>Segmental Information</t>
  </si>
  <si>
    <t>Segment Results</t>
  </si>
  <si>
    <t xml:space="preserve"> Unusual Items due to their Nature, Size or Incidence</t>
  </si>
  <si>
    <t xml:space="preserve"> Changes in Estimates</t>
  </si>
  <si>
    <t>Comments about Seasonal or Cyclical Factors</t>
  </si>
  <si>
    <t>Dividends Paid</t>
  </si>
  <si>
    <t>Carrying Amount of Revalued Assets</t>
  </si>
  <si>
    <t>Debt and Equity Securities</t>
  </si>
  <si>
    <t>Changes in Composition of the Group</t>
  </si>
  <si>
    <t xml:space="preserve">RM’000 </t>
  </si>
  <si>
    <t xml:space="preserve">Deferred tax </t>
  </si>
  <si>
    <t>Capital Commitments</t>
  </si>
  <si>
    <t>Changes in Contingent Liabilities and Contingent Assets</t>
  </si>
  <si>
    <t>Subsequent Events</t>
  </si>
  <si>
    <t>Performance Review</t>
  </si>
  <si>
    <t>Comment on Material Change in Profit Before Taxation</t>
  </si>
  <si>
    <t>Commentary on Prospects</t>
  </si>
  <si>
    <t>Sale of Unquoted Investments and Properties</t>
  </si>
  <si>
    <t>Quoted Securities</t>
  </si>
  <si>
    <t>31.3.2006</t>
  </si>
  <si>
    <t>31.12.2005</t>
  </si>
  <si>
    <t>At book value</t>
  </si>
  <si>
    <t>Off Balance Sheet Financial Instruments</t>
  </si>
  <si>
    <t>Changes in Material Litigation</t>
  </si>
  <si>
    <t>Dividend Payable</t>
  </si>
  <si>
    <t xml:space="preserve">    holders of the parent (RM'000)</t>
  </si>
  <si>
    <t xml:space="preserve">    ordinary shares in issue ('000)</t>
  </si>
  <si>
    <t>Other investments</t>
  </si>
  <si>
    <t>Segment Revenue</t>
  </si>
  <si>
    <t>Total</t>
  </si>
  <si>
    <t>Eliminations</t>
  </si>
  <si>
    <t>Short term borrowings</t>
  </si>
  <si>
    <t>Long term borrowings</t>
  </si>
  <si>
    <t>Profit attributable to ordinary equity</t>
  </si>
  <si>
    <t>Weighted average number of</t>
  </si>
  <si>
    <t>Condensed Consolidated Income Statements</t>
  </si>
  <si>
    <t>RM’000</t>
  </si>
  <si>
    <t>Note</t>
  </si>
  <si>
    <t>3 months ended</t>
  </si>
  <si>
    <t>Revenue</t>
  </si>
  <si>
    <t>Cost of sales</t>
  </si>
  <si>
    <t>Gross profit</t>
  </si>
  <si>
    <t>Finance costs</t>
  </si>
  <si>
    <t>Profit for the period</t>
  </si>
  <si>
    <t>Attributable to:</t>
  </si>
  <si>
    <t>Equity holders of the parent</t>
  </si>
  <si>
    <t>Earnings per share attributable</t>
  </si>
  <si>
    <t>to equity holders of the parent:</t>
  </si>
  <si>
    <t>Property, plant and equipment</t>
  </si>
  <si>
    <t>Investments in associates</t>
  </si>
  <si>
    <t>Deferred tax assets</t>
  </si>
  <si>
    <t>Property development costs</t>
  </si>
  <si>
    <t>Inventories</t>
  </si>
  <si>
    <t>Trade receivables</t>
  </si>
  <si>
    <t>Other receivables</t>
  </si>
  <si>
    <t>Cash and bank balances</t>
  </si>
  <si>
    <t>Share capital</t>
  </si>
  <si>
    <t>Share premium</t>
  </si>
  <si>
    <t>Total equity</t>
  </si>
  <si>
    <t>Non-current liabilities</t>
  </si>
  <si>
    <t>Borrowings</t>
  </si>
  <si>
    <t>Deferred tax liabilities</t>
  </si>
  <si>
    <t>Trade payables</t>
  </si>
  <si>
    <t>Other payables</t>
  </si>
  <si>
    <t>Condensed Consolidated Balance Sheet</t>
  </si>
  <si>
    <t>Condensed Consolidated Statement of Changes in Equity</t>
  </si>
  <si>
    <t>At 1 January 2005</t>
  </si>
  <si>
    <t>At 1 January 2006</t>
  </si>
  <si>
    <t>At 1 January 2006 (restated)</t>
  </si>
  <si>
    <t>FRS 140</t>
  </si>
  <si>
    <t>PERAK CORPORATION BERHAD</t>
  </si>
  <si>
    <t>Taxation</t>
  </si>
  <si>
    <t>NON-CURRENT ASSETS</t>
  </si>
  <si>
    <t>CURRENT ASSETS</t>
  </si>
  <si>
    <t>CURRENT LIABILITIES</t>
  </si>
  <si>
    <t>NET CURRENT ASSETS</t>
  </si>
  <si>
    <t>FINANCED BY:</t>
  </si>
  <si>
    <t>Retained profits</t>
  </si>
  <si>
    <t>Shareholders' equity</t>
  </si>
  <si>
    <t>Retirement benefits</t>
  </si>
  <si>
    <t>(The figures have not been audited)</t>
  </si>
  <si>
    <t>CASH FLOW FROM OPERATING ACTIVITIES</t>
  </si>
  <si>
    <t>Interest received</t>
  </si>
  <si>
    <t>Interest paid</t>
  </si>
  <si>
    <t>(Incorporated in Malaysia)</t>
  </si>
  <si>
    <t>FRS 3: Business Combinations, FRS 136: Impairment of Assets and FRS 138: Intangible Assets</t>
  </si>
  <si>
    <t>FRS 101: Presentation of Financial Statements</t>
  </si>
  <si>
    <t>Investments in Associates</t>
  </si>
  <si>
    <t>Township development</t>
  </si>
  <si>
    <t>Hotel and tourism</t>
  </si>
  <si>
    <t>Infrastructure</t>
  </si>
  <si>
    <t>Results from operations:</t>
  </si>
  <si>
    <t>Revenue from operations:</t>
  </si>
  <si>
    <t>Profit before taxation</t>
  </si>
  <si>
    <t>31/12/2005</t>
  </si>
  <si>
    <t>Unsecured:</t>
  </si>
  <si>
    <t>The taxation charge for the Group comprises:</t>
  </si>
  <si>
    <t>At cost</t>
  </si>
  <si>
    <t>At market value</t>
  </si>
  <si>
    <t>There are no corporate proposals announced and not completed as at the date of this announcement.</t>
  </si>
  <si>
    <t>Secured :</t>
  </si>
  <si>
    <t>Hire purchase</t>
  </si>
  <si>
    <t>Unsecured :</t>
  </si>
  <si>
    <t>Revolving credits</t>
  </si>
  <si>
    <t>Term loan</t>
  </si>
  <si>
    <t>Bai Bithaman Ajil Islamic Debt Securities (BaIDS)</t>
  </si>
  <si>
    <t>Total borrowings</t>
  </si>
  <si>
    <t>Corporate Proposals</t>
  </si>
  <si>
    <t xml:space="preserve">Profit for the period </t>
  </si>
  <si>
    <t>Operating expenses</t>
  </si>
  <si>
    <t xml:space="preserve">At 31 March 2005 </t>
  </si>
  <si>
    <t>Tax payable</t>
  </si>
  <si>
    <t>Adjustment for :</t>
  </si>
  <si>
    <t>Non cash items</t>
  </si>
  <si>
    <t>Non operating items (which are investing/financing)</t>
  </si>
  <si>
    <t>Operating profit before working capital changes</t>
  </si>
  <si>
    <t>Working capital changes:</t>
  </si>
  <si>
    <t>Decrease/(Increase) in current liabilities</t>
  </si>
  <si>
    <t>Cash generated from operations</t>
  </si>
  <si>
    <t>Other operating expenses paid</t>
  </si>
  <si>
    <t>Purchase of property, plant &amp; equipment</t>
  </si>
  <si>
    <t>Dividend paid to subsidiary's corporate shareholder</t>
  </si>
  <si>
    <t>Other financing activities</t>
  </si>
  <si>
    <t>CASH FLOW FROM INVESTING ACTIVITIES</t>
  </si>
  <si>
    <t>CASH FLOW FROM FINANCING ACTIVITIES</t>
  </si>
  <si>
    <t>NET INCREASE IN CASH AND CASH EQUIVALENT</t>
  </si>
  <si>
    <t>CASH AND CASH EQUIVALENTS AT BEGINNING OF PERIOD</t>
  </si>
  <si>
    <t>CASH AND CASH EQUIVELANTS AT END OF PERIOD</t>
  </si>
  <si>
    <t>Business Combinations</t>
  </si>
  <si>
    <t>Results of associates</t>
  </si>
  <si>
    <t>Unallocated expenses</t>
  </si>
  <si>
    <t>Current tax</t>
  </si>
  <si>
    <t>(a)</t>
  </si>
  <si>
    <t>There were no purchases or disposal of quoted securities in the current financial quarter.</t>
  </si>
  <si>
    <t xml:space="preserve">(b) </t>
  </si>
  <si>
    <t>INDIVIDUAL PERIOD</t>
  </si>
  <si>
    <t>CUMULATIVE PERIOD</t>
  </si>
  <si>
    <t>CURRENT</t>
  </si>
  <si>
    <t>PRECEDING</t>
  </si>
  <si>
    <t>YEAR</t>
  </si>
  <si>
    <t>QUARTER</t>
  </si>
  <si>
    <t xml:space="preserve">CORRESPONDING </t>
  </si>
  <si>
    <t>TO DATE</t>
  </si>
  <si>
    <t>PERIOD</t>
  </si>
  <si>
    <t>RM '000</t>
  </si>
  <si>
    <t>Share of results of associates</t>
  </si>
  <si>
    <t>Basic, for profit for the period (sen)</t>
  </si>
  <si>
    <t>Provisions for liabilities</t>
  </si>
  <si>
    <t>(Decrease)/Increase in current assets</t>
  </si>
  <si>
    <t>Net cash generated from operating activities</t>
  </si>
  <si>
    <t>Net cash used in financing activities</t>
  </si>
  <si>
    <t>FRS 2</t>
  </si>
  <si>
    <t>Share-based payment</t>
  </si>
  <si>
    <t>FRS 5</t>
  </si>
  <si>
    <t>Non-Current Assets Held for Sale and Discontinued Operations</t>
  </si>
  <si>
    <t>FRS 121</t>
  </si>
  <si>
    <t>FRS 127</t>
  </si>
  <si>
    <t xml:space="preserve">Consolidated and Separate Financial Statements </t>
  </si>
  <si>
    <t>FRS 131</t>
  </si>
  <si>
    <t>Interests in Joint Ventures</t>
  </si>
  <si>
    <t>A1</t>
  </si>
  <si>
    <t>A2</t>
  </si>
  <si>
    <t>(b)</t>
  </si>
  <si>
    <t>A3</t>
  </si>
  <si>
    <t>Comparatives</t>
  </si>
  <si>
    <t>A4</t>
  </si>
  <si>
    <t>A5</t>
  </si>
  <si>
    <t>(c)</t>
  </si>
  <si>
    <t>A6</t>
  </si>
  <si>
    <t>A7</t>
  </si>
  <si>
    <t>A8</t>
  </si>
  <si>
    <t>A9</t>
  </si>
  <si>
    <t>A10</t>
  </si>
  <si>
    <t>A11</t>
  </si>
  <si>
    <t>A12</t>
  </si>
  <si>
    <t>A13</t>
  </si>
  <si>
    <t>A14</t>
  </si>
  <si>
    <t>A15</t>
  </si>
  <si>
    <t>B1</t>
  </si>
  <si>
    <t>B2</t>
  </si>
  <si>
    <t>B3</t>
  </si>
  <si>
    <t>B4</t>
  </si>
  <si>
    <t>B5</t>
  </si>
  <si>
    <t>B6</t>
  </si>
  <si>
    <t>B7</t>
  </si>
  <si>
    <t>B8</t>
  </si>
  <si>
    <t>B9</t>
  </si>
  <si>
    <t>B10</t>
  </si>
  <si>
    <t>B11</t>
  </si>
  <si>
    <t>B12</t>
  </si>
  <si>
    <t>B13</t>
  </si>
  <si>
    <t>B14</t>
  </si>
  <si>
    <t>Profit Forecast or Profit Guarantee</t>
  </si>
  <si>
    <t>Currency</t>
  </si>
  <si>
    <t>By Order of the Board</t>
  </si>
  <si>
    <t>Cheai Weng Hoong</t>
  </si>
  <si>
    <t>Company Secretary</t>
  </si>
  <si>
    <t>Ipoh</t>
  </si>
  <si>
    <t>Date: 30 May 2006</t>
  </si>
  <si>
    <t>Bank overdrafts (included within short term borrowings in Note B9)</t>
  </si>
  <si>
    <t>(Company no. 210915-U)</t>
  </si>
  <si>
    <t>Effect of adopting FRS 3</t>
  </si>
  <si>
    <t>A2(a)</t>
  </si>
  <si>
    <t>|– Attributable to Equity Holders of the Parent–|</t>
  </si>
  <si>
    <t xml:space="preserve">Bank balances and deposits pledged for guarantees and other banking </t>
  </si>
  <si>
    <t>facilities granted to certain subsidiaries</t>
  </si>
  <si>
    <t>The Effects of Changes in Foreign Exchange Rates</t>
  </si>
  <si>
    <t>Management services and others</t>
  </si>
  <si>
    <t>Total revenue</t>
  </si>
  <si>
    <t>Contingent liabilities were in respect of:</t>
  </si>
  <si>
    <t>Lastest practicable date</t>
  </si>
  <si>
    <t>Total investments in quoted securities are as follows:</t>
  </si>
  <si>
    <t>Bank overdrafts</t>
  </si>
  <si>
    <t>Basic earnings per share : (Sen)</t>
  </si>
  <si>
    <t>Net cash generated from/(used in) investing activities</t>
  </si>
  <si>
    <t>Interests</t>
  </si>
  <si>
    <t>Other income</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</si>
</sst>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0_);_*\(#,##0\);_(* &quot;-&quot;??_);_(@_)"/>
    <numFmt numFmtId="167" formatCode="_-* #,##0.0_-;\-* #,##0.0_-;_-* &quot;-&quot;??_-;_-@_-"/>
    <numFmt numFmtId="168" formatCode="_-* #,##0_-;* \(#,##0\)_-;_-* &quot;-&quot;??_-;_-@_-"/>
    <numFmt numFmtId="169" formatCode="_-* #,##0_-;\-* #,##0_-;_-* &quot;-&quot;??_-;_-@_-"/>
    <numFmt numFmtId="170" formatCode="d/m/yy;@"/>
    <numFmt numFmtId="171" formatCode="_(* #,##0.0_);_(* \(#,##0.0\);_(* &quot;-&quot;?_);_(@_)"/>
    <numFmt numFmtId="172" formatCode="_(* #,##0_);_(* \(#,##0\);_(* &quot;-&quot;?_);_(@_)"/>
    <numFmt numFmtId="173" formatCode="_-* #,##0.00_-;\-* #,##0.00_-;_-* &quot;-&quot;??_-;_-@_-"/>
    <numFmt numFmtId="174" formatCode="_(* #,##0.00_);_(* \(#,##0.00\);_(* &quot;-&quot;_);_(@_)"/>
    <numFmt numFmtId="175" formatCode="_(* #,##0.0000_);_(* \(#,##0.0000\);_(* &quot;-&quot;??_);_(@_)"/>
    <numFmt numFmtId="176" formatCode="_(* #,##0.0_);_(* \(#,##0.0\);_(* &quot;-&quot;??_);_(@_)"/>
    <numFmt numFmtId="177" formatCode="_-* #,##0_-;\(\ #,##0\)_';_-* &quot;-&quot;??_-;_-@_-"/>
    <numFmt numFmtId="178" formatCode="dd/mm/yy;@"/>
    <numFmt numFmtId="179" formatCode="_-* #,##0.0_-;\-* #,##0.0_-;_-* &quot;-&quot;?_-;_-@_-"/>
    <numFmt numFmtId="180" formatCode="_-* #,##0_-;\-* #,##0_-;_-* &quot;-&quot;?_-;_-@_-"/>
    <numFmt numFmtId="181" formatCode="_(#,##0_);_(\(#,##0\);_(&quot;-&quot;_);_(@_)"/>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809]dd\ mmmm\ yyyy"/>
    <numFmt numFmtId="195" formatCode="[$-809]dd\ mmmm\ yyyy;@"/>
    <numFmt numFmtId="196" formatCode="_-* ###0.00_-;* #\(##0.00\)_-;_-* &quot;-&quot;??_-;_-@_-"/>
    <numFmt numFmtId="197" formatCode="_-* #,##0.00_-;\(\ #,##0.00\)_';_-* &quot;-&quot;??_-;_-@_-"/>
    <numFmt numFmtId="198" formatCode="0.000"/>
    <numFmt numFmtId="199" formatCode="0.0000000"/>
    <numFmt numFmtId="200" formatCode="0.000000"/>
    <numFmt numFmtId="201" formatCode="0.00000"/>
    <numFmt numFmtId="202" formatCode="0.0000"/>
    <numFmt numFmtId="203" formatCode="0.0%"/>
    <numFmt numFmtId="204" formatCode="0.000%"/>
    <numFmt numFmtId="205" formatCode="0.0000%"/>
    <numFmt numFmtId="206" formatCode="0.00000000"/>
    <numFmt numFmtId="207" formatCode="d\.m\.yy;@"/>
    <numFmt numFmtId="208" formatCode="_(#,##0.0_);_*\(#,##0.0\);_(* &quot;-&quot;??_);_(@_)"/>
    <numFmt numFmtId="209" formatCode="_(#,##0.00_);_*\(#,##0.00\);_(* &quot;-&quot;??_);_(@_)"/>
    <numFmt numFmtId="210" formatCode="#\ ?/2"/>
    <numFmt numFmtId="211" formatCode="_-* #,##0.0000_-;\-* #,##0.0000_-;_-* &quot;-&quot;????_-;_-@_-"/>
    <numFmt numFmtId="212" formatCode="[$-809]d\ mmmm\ yyyy;@"/>
    <numFmt numFmtId="213" formatCode="[$-409]dddd\,\ mmmm\ dd\,\ yyyy"/>
    <numFmt numFmtId="214" formatCode="[$-409]h:mm:ss\ AM/PM"/>
  </numFmts>
  <fonts count="9">
    <font>
      <sz val="10"/>
      <name val="Arial"/>
      <family val="0"/>
    </font>
    <font>
      <sz val="8"/>
      <name val="Arial"/>
      <family val="0"/>
    </font>
    <font>
      <b/>
      <sz val="10"/>
      <name val="Arial"/>
      <family val="2"/>
    </font>
    <font>
      <b/>
      <sz val="10"/>
      <color indexed="9"/>
      <name val="Arial"/>
      <family val="2"/>
    </font>
    <font>
      <b/>
      <sz val="11"/>
      <name val="Arial"/>
      <family val="2"/>
    </font>
    <font>
      <sz val="11"/>
      <name val="Arial"/>
      <family val="2"/>
    </font>
    <font>
      <u val="single"/>
      <sz val="10"/>
      <name val="Arial"/>
      <family val="2"/>
    </font>
    <font>
      <u val="single"/>
      <sz val="10"/>
      <color indexed="36"/>
      <name val="Arial"/>
      <family val="0"/>
    </font>
    <font>
      <u val="single"/>
      <sz val="10"/>
      <color indexed="12"/>
      <name val="Arial"/>
      <family val="0"/>
    </font>
  </fonts>
  <fills count="2">
    <fill>
      <patternFill/>
    </fill>
    <fill>
      <patternFill patternType="gray125"/>
    </fill>
  </fills>
  <borders count="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2" fillId="0" borderId="0" xfId="0" applyFont="1" applyAlignment="1">
      <alignment/>
    </xf>
    <xf numFmtId="41" fontId="0" fillId="0" borderId="0" xfId="0" applyNumberFormat="1" applyAlignment="1">
      <alignment/>
    </xf>
    <xf numFmtId="41" fontId="0" fillId="0" borderId="1" xfId="0" applyNumberFormat="1" applyBorder="1" applyAlignment="1">
      <alignment/>
    </xf>
    <xf numFmtId="41" fontId="0" fillId="0" borderId="0" xfId="0" applyNumberFormat="1" applyBorder="1" applyAlignment="1">
      <alignment/>
    </xf>
    <xf numFmtId="41" fontId="0" fillId="0" borderId="2" xfId="0" applyNumberFormat="1" applyBorder="1" applyAlignment="1">
      <alignment/>
    </xf>
    <xf numFmtId="41" fontId="0" fillId="0" borderId="3" xfId="0" applyNumberFormat="1" applyBorder="1" applyAlignment="1">
      <alignment/>
    </xf>
    <xf numFmtId="0" fontId="2" fillId="0" borderId="0" xfId="0" applyFont="1" applyAlignment="1">
      <alignment horizontal="right"/>
    </xf>
    <xf numFmtId="0" fontId="2" fillId="0" borderId="0" xfId="0" applyFont="1" applyBorder="1" applyAlignment="1">
      <alignment/>
    </xf>
    <xf numFmtId="0" fontId="2" fillId="0" borderId="0" xfId="0" applyFont="1" applyBorder="1" applyAlignment="1">
      <alignment horizontal="right"/>
    </xf>
    <xf numFmtId="0" fontId="0" fillId="0" borderId="0" xfId="0" applyFont="1" applyAlignment="1">
      <alignment/>
    </xf>
    <xf numFmtId="0" fontId="0" fillId="0" borderId="0" xfId="0" applyFont="1" applyAlignment="1">
      <alignment horizontal="right"/>
    </xf>
    <xf numFmtId="41" fontId="0" fillId="0" borderId="0" xfId="0" applyNumberFormat="1" applyFont="1" applyAlignment="1">
      <alignment/>
    </xf>
    <xf numFmtId="0" fontId="0" fillId="0" borderId="0" xfId="0" applyFont="1" applyBorder="1" applyAlignment="1">
      <alignment/>
    </xf>
    <xf numFmtId="41" fontId="0" fillId="0" borderId="1" xfId="0" applyNumberFormat="1" applyFont="1" applyBorder="1" applyAlignment="1">
      <alignment/>
    </xf>
    <xf numFmtId="41" fontId="0" fillId="0" borderId="2" xfId="0" applyNumberFormat="1" applyFont="1" applyBorder="1" applyAlignment="1">
      <alignment/>
    </xf>
    <xf numFmtId="41" fontId="0" fillId="0" borderId="2" xfId="0" applyNumberFormat="1" applyFill="1" applyBorder="1" applyAlignment="1">
      <alignment/>
    </xf>
    <xf numFmtId="0" fontId="4" fillId="0" borderId="0" xfId="0" applyFont="1" applyAlignment="1">
      <alignment horizontal="center"/>
    </xf>
    <xf numFmtId="16" fontId="4" fillId="0" borderId="0" xfId="0" applyNumberFormat="1" applyFont="1" applyAlignment="1">
      <alignment horizontal="center"/>
    </xf>
    <xf numFmtId="0" fontId="5" fillId="0" borderId="0" xfId="0" applyFont="1" applyAlignment="1">
      <alignment/>
    </xf>
    <xf numFmtId="14" fontId="4" fillId="0" borderId="0" xfId="0" applyNumberFormat="1" applyFont="1" applyAlignment="1">
      <alignment horizontal="center"/>
    </xf>
    <xf numFmtId="14" fontId="4" fillId="0" borderId="0" xfId="0" applyNumberFormat="1" applyFont="1" applyAlignment="1" quotePrefix="1">
      <alignment horizontal="center"/>
    </xf>
    <xf numFmtId="0" fontId="4" fillId="0" borderId="0" xfId="0" applyFont="1" applyAlignment="1">
      <alignment/>
    </xf>
    <xf numFmtId="0" fontId="5" fillId="0" borderId="0" xfId="0" applyFont="1" applyAlignment="1">
      <alignment horizontal="center"/>
    </xf>
    <xf numFmtId="0" fontId="4" fillId="0" borderId="0" xfId="0" applyFont="1" applyAlignment="1">
      <alignment horizontal="right"/>
    </xf>
    <xf numFmtId="41" fontId="5" fillId="0" borderId="0" xfId="0" applyNumberFormat="1" applyFont="1" applyAlignment="1">
      <alignment/>
    </xf>
    <xf numFmtId="41" fontId="5" fillId="0" borderId="0" xfId="0" applyNumberFormat="1" applyFont="1" applyBorder="1" applyAlignment="1">
      <alignment/>
    </xf>
    <xf numFmtId="3" fontId="5" fillId="0" borderId="0" xfId="0" applyNumberFormat="1" applyFont="1" applyAlignment="1">
      <alignment/>
    </xf>
    <xf numFmtId="41" fontId="5" fillId="0" borderId="2" xfId="0" applyNumberFormat="1" applyFont="1" applyBorder="1" applyAlignment="1">
      <alignment/>
    </xf>
    <xf numFmtId="3" fontId="4" fillId="0" borderId="0" xfId="0" applyNumberFormat="1" applyFont="1" applyAlignment="1">
      <alignment/>
    </xf>
    <xf numFmtId="41" fontId="5" fillId="0" borderId="4" xfId="0" applyNumberFormat="1" applyFont="1" applyBorder="1" applyAlignment="1">
      <alignment/>
    </xf>
    <xf numFmtId="41" fontId="5" fillId="0" borderId="3" xfId="0" applyNumberFormat="1" applyFont="1" applyBorder="1" applyAlignment="1">
      <alignment/>
    </xf>
    <xf numFmtId="41" fontId="5" fillId="0" borderId="1" xfId="0" applyNumberFormat="1" applyFont="1" applyBorder="1" applyAlignment="1">
      <alignment/>
    </xf>
    <xf numFmtId="41" fontId="0" fillId="0" borderId="3" xfId="0" applyNumberFormat="1" applyFont="1" applyBorder="1" applyAlignment="1">
      <alignment/>
    </xf>
    <xf numFmtId="41" fontId="0" fillId="0" borderId="0" xfId="0" applyNumberFormat="1" applyFont="1" applyBorder="1" applyAlignment="1">
      <alignment/>
    </xf>
    <xf numFmtId="41" fontId="0" fillId="0" borderId="0" xfId="0" applyNumberFormat="1" applyFont="1" applyFill="1" applyBorder="1" applyAlignment="1">
      <alignment/>
    </xf>
    <xf numFmtId="3" fontId="0" fillId="0" borderId="0" xfId="0" applyNumberFormat="1" applyFont="1" applyAlignment="1">
      <alignment/>
    </xf>
    <xf numFmtId="41" fontId="0" fillId="0" borderId="4" xfId="0" applyNumberFormat="1" applyFont="1" applyBorder="1" applyAlignment="1">
      <alignment/>
    </xf>
    <xf numFmtId="0" fontId="0" fillId="0" borderId="0" xfId="0" applyFont="1" applyBorder="1" applyAlignment="1">
      <alignment horizontal="right"/>
    </xf>
    <xf numFmtId="0" fontId="6" fillId="0" borderId="0" xfId="0" applyFont="1" applyAlignment="1">
      <alignment/>
    </xf>
    <xf numFmtId="2" fontId="0" fillId="0" borderId="2" xfId="0" applyNumberFormat="1" applyFont="1" applyBorder="1" applyAlignment="1">
      <alignment/>
    </xf>
    <xf numFmtId="0" fontId="2" fillId="0" borderId="0" xfId="0" applyFont="1" applyBorder="1" applyAlignment="1">
      <alignment horizontal="left"/>
    </xf>
    <xf numFmtId="0" fontId="2" fillId="0" borderId="0" xfId="0" applyFont="1" applyAlignment="1">
      <alignment horizontal="left"/>
    </xf>
    <xf numFmtId="41" fontId="5" fillId="0" borderId="0" xfId="0" applyNumberFormat="1" applyFont="1" applyAlignment="1">
      <alignment horizontal="center"/>
    </xf>
    <xf numFmtId="41" fontId="5" fillId="0" borderId="0" xfId="0" applyNumberFormat="1" applyFont="1" applyBorder="1" applyAlignment="1">
      <alignment horizontal="center"/>
    </xf>
    <xf numFmtId="41" fontId="5" fillId="0" borderId="2" xfId="0" applyNumberFormat="1" applyFont="1" applyBorder="1" applyAlignment="1">
      <alignment horizontal="center"/>
    </xf>
    <xf numFmtId="41" fontId="5" fillId="0" borderId="0" xfId="0" applyNumberFormat="1" applyFont="1" applyFill="1" applyAlignment="1">
      <alignment horizontal="center"/>
    </xf>
    <xf numFmtId="41" fontId="5" fillId="0" borderId="0" xfId="0" applyNumberFormat="1" applyFont="1" applyFill="1" applyBorder="1" applyAlignment="1">
      <alignment horizontal="center"/>
    </xf>
    <xf numFmtId="41" fontId="5" fillId="0" borderId="2" xfId="0" applyNumberFormat="1" applyFont="1" applyFill="1" applyBorder="1" applyAlignment="1">
      <alignment horizontal="center"/>
    </xf>
    <xf numFmtId="41" fontId="5" fillId="0" borderId="4" xfId="0" applyNumberFormat="1" applyFont="1" applyBorder="1" applyAlignment="1">
      <alignment horizontal="center"/>
    </xf>
    <xf numFmtId="41" fontId="5" fillId="0" borderId="3" xfId="0" applyNumberFormat="1" applyFont="1" applyBorder="1" applyAlignment="1">
      <alignment horizontal="center"/>
    </xf>
    <xf numFmtId="174" fontId="5" fillId="0" borderId="4" xfId="0" applyNumberFormat="1" applyFont="1" applyFill="1" applyBorder="1" applyAlignment="1">
      <alignment horizontal="center"/>
    </xf>
    <xf numFmtId="174" fontId="5" fillId="0" borderId="0" xfId="0" applyNumberFormat="1" applyFont="1" applyAlignment="1">
      <alignment horizontal="center"/>
    </xf>
    <xf numFmtId="174" fontId="5" fillId="0" borderId="4" xfId="0" applyNumberFormat="1" applyFont="1" applyBorder="1" applyAlignment="1">
      <alignment horizontal="center"/>
    </xf>
    <xf numFmtId="164" fontId="5" fillId="0" borderId="0" xfId="0" applyNumberFormat="1" applyFont="1" applyBorder="1" applyAlignment="1">
      <alignment horizontal="center"/>
    </xf>
    <xf numFmtId="0" fontId="4" fillId="0" borderId="0" xfId="0" applyFont="1" applyAlignment="1">
      <alignment horizontal="center"/>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55</xdr:row>
      <xdr:rowOff>0</xdr:rowOff>
    </xdr:from>
    <xdr:ext cx="7762875" cy="514350"/>
    <xdr:sp>
      <xdr:nvSpPr>
        <xdr:cNvPr id="1" name="TextBox 1"/>
        <xdr:cNvSpPr txBox="1">
          <a:spLocks noChangeArrowheads="1"/>
        </xdr:cNvSpPr>
      </xdr:nvSpPr>
      <xdr:spPr>
        <a:xfrm>
          <a:off x="28575" y="10144125"/>
          <a:ext cx="77628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statements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51</xdr:row>
      <xdr:rowOff>152400</xdr:rowOff>
    </xdr:from>
    <xdr:ext cx="5676900" cy="704850"/>
    <xdr:sp>
      <xdr:nvSpPr>
        <xdr:cNvPr id="1" name="TextBox 1"/>
        <xdr:cNvSpPr txBox="1">
          <a:spLocks noChangeArrowheads="1"/>
        </xdr:cNvSpPr>
      </xdr:nvSpPr>
      <xdr:spPr>
        <a:xfrm>
          <a:off x="57150" y="9515475"/>
          <a:ext cx="5676900" cy="704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50</xdr:row>
      <xdr:rowOff>9525</xdr:rowOff>
    </xdr:from>
    <xdr:ext cx="7219950" cy="590550"/>
    <xdr:sp>
      <xdr:nvSpPr>
        <xdr:cNvPr id="1" name="TextBox 2"/>
        <xdr:cNvSpPr txBox="1">
          <a:spLocks noChangeArrowheads="1"/>
        </xdr:cNvSpPr>
      </xdr:nvSpPr>
      <xdr:spPr>
        <a:xfrm>
          <a:off x="19050" y="8905875"/>
          <a:ext cx="7219950" cy="5905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55</xdr:row>
      <xdr:rowOff>114300</xdr:rowOff>
    </xdr:from>
    <xdr:ext cx="5895975" cy="523875"/>
    <xdr:sp>
      <xdr:nvSpPr>
        <xdr:cNvPr id="1" name="TextBox 1"/>
        <xdr:cNvSpPr txBox="1">
          <a:spLocks noChangeArrowheads="1"/>
        </xdr:cNvSpPr>
      </xdr:nvSpPr>
      <xdr:spPr>
        <a:xfrm>
          <a:off x="47625" y="9058275"/>
          <a:ext cx="58959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734050" cy="1209675"/>
    <xdr:sp>
      <xdr:nvSpPr>
        <xdr:cNvPr id="1" name="TextBox 1"/>
        <xdr:cNvSpPr txBox="1">
          <a:spLocks noChangeArrowheads="1"/>
        </xdr:cNvSpPr>
      </xdr:nvSpPr>
      <xdr:spPr>
        <a:xfrm>
          <a:off x="247650" y="1295400"/>
          <a:ext cx="5734050" cy="12096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condensed interim financial statements are unaudited and have been prepared in accordance with the requirement of Financial Reporting Standards (FRS) 134 : Interim Financial Reporting and paragraph 9.22 and Appendix 9B of the Listing Requirements of Bursa Malaysia Securities Berhad.They should be read in conjunction with the audited financial statements for the year ended 31 December 2005. The explanatory notes attached to the interim financial statements provide an explanation of events and transactions that are significant  to an understanding of the changes in the financial position and performance of the Group since the year ended 31 December 2005. </a:t>
          </a:r>
        </a:p>
      </xdr:txBody>
    </xdr:sp>
    <xdr:clientData/>
  </xdr:oneCellAnchor>
  <xdr:oneCellAnchor>
    <xdr:from>
      <xdr:col>1</xdr:col>
      <xdr:colOff>0</xdr:colOff>
      <xdr:row>17</xdr:row>
      <xdr:rowOff>9525</xdr:rowOff>
    </xdr:from>
    <xdr:ext cx="5715000" cy="561975"/>
    <xdr:sp>
      <xdr:nvSpPr>
        <xdr:cNvPr id="2" name="TextBox 2"/>
        <xdr:cNvSpPr txBox="1">
          <a:spLocks noChangeArrowheads="1"/>
        </xdr:cNvSpPr>
      </xdr:nvSpPr>
      <xdr:spPr>
        <a:xfrm>
          <a:off x="247650" y="2762250"/>
          <a:ext cx="5715000" cy="561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significant accounting policies adopted are consistent with those of the audited financial statements for the year ended 31 December 2005 except for the adoption of the following new/revised Financial Reporting Standards ("FRS") effective for the financial period beginning 1 January 2006:</a:t>
          </a:r>
        </a:p>
      </xdr:txBody>
    </xdr:sp>
    <xdr:clientData/>
  </xdr:oneCellAnchor>
  <xdr:oneCellAnchor>
    <xdr:from>
      <xdr:col>0</xdr:col>
      <xdr:colOff>228600</xdr:colOff>
      <xdr:row>39</xdr:row>
      <xdr:rowOff>0</xdr:rowOff>
    </xdr:from>
    <xdr:ext cx="5743575" cy="581025"/>
    <xdr:sp>
      <xdr:nvSpPr>
        <xdr:cNvPr id="3" name="TextBox 5"/>
        <xdr:cNvSpPr txBox="1">
          <a:spLocks noChangeArrowheads="1"/>
        </xdr:cNvSpPr>
      </xdr:nvSpPr>
      <xdr:spPr>
        <a:xfrm>
          <a:off x="228600" y="6315075"/>
          <a:ext cx="5743575" cy="581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adoption of FRS 2, 5, 102, 108, 110, 116, 121, 127, 128, 131, 132,133, 138 and 140 does not have significant financial impact to the Group. The principal effects of the changes in accounting policies resulting from the adoption of the other new/revised FRSs are discussed below:</a:t>
          </a:r>
        </a:p>
      </xdr:txBody>
    </xdr:sp>
    <xdr:clientData/>
  </xdr:oneCellAnchor>
  <xdr:oneCellAnchor>
    <xdr:from>
      <xdr:col>1</xdr:col>
      <xdr:colOff>9525</xdr:colOff>
      <xdr:row>44</xdr:row>
      <xdr:rowOff>38100</xdr:rowOff>
    </xdr:from>
    <xdr:ext cx="5724525" cy="2638425"/>
    <xdr:sp>
      <xdr:nvSpPr>
        <xdr:cNvPr id="4" name="TextBox 8"/>
        <xdr:cNvSpPr txBox="1">
          <a:spLocks noChangeArrowheads="1"/>
        </xdr:cNvSpPr>
      </xdr:nvSpPr>
      <xdr:spPr>
        <a:xfrm>
          <a:off x="257175" y="7162800"/>
          <a:ext cx="5724525" cy="2638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new FRS 3 has resulted in consequential amendments to two other accounting standards, FRS 136 and FRS138.
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The transitional provisions of FRS 3 have required the Group to eliminate at 1 January 2006 the carrying amount of the accumulated amortisation of RM19.5 million against the carrying amount of goodwill. The carrying amount of goodwill as at 1 January 2006 of RM23.8 million ceased to be amortised. This has effect of reducing the amortisation charges by RM0.5 million in the current financial quarter. 
In accordance with the transitional provisions of FRS 3, the Group reserve on consolidation as at 1 January 2006 of RM0.4 million was derecognised with a corresponding increase in retained earnings at 1 January 2006.
</a:t>
          </a:r>
        </a:p>
      </xdr:txBody>
    </xdr:sp>
    <xdr:clientData/>
  </xdr:oneCellAnchor>
  <xdr:oneCellAnchor>
    <xdr:from>
      <xdr:col>1</xdr:col>
      <xdr:colOff>9525</xdr:colOff>
      <xdr:row>65</xdr:row>
      <xdr:rowOff>9525</xdr:rowOff>
    </xdr:from>
    <xdr:ext cx="5724525" cy="1543050"/>
    <xdr:sp>
      <xdr:nvSpPr>
        <xdr:cNvPr id="5" name="TextBox 10"/>
        <xdr:cNvSpPr txBox="1">
          <a:spLocks noChangeArrowheads="1"/>
        </xdr:cNvSpPr>
      </xdr:nvSpPr>
      <xdr:spPr>
        <a:xfrm>
          <a:off x="257175" y="10534650"/>
          <a:ext cx="5724525" cy="1543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the revised FRS 101 has no financial impact on the Group but affected the presentation of minority interests and certain disclosures. Minority interests are now presented within total equity in the Consolidated Balance Sheet and as an allocation from net profit for the period in the Consolidated Income Statement. The movement of minority interests is now presented in the Consolidated Statement of Changes in Equity. The share of results of associates is now presented net of tax in the Consolidated Income Statement. 
The presentation of the comparative financial statements of the Group has been restated to conform with the current period's presentation.</a:t>
          </a:r>
        </a:p>
      </xdr:txBody>
    </xdr:sp>
    <xdr:clientData/>
  </xdr:oneCellAnchor>
  <xdr:oneCellAnchor>
    <xdr:from>
      <xdr:col>0</xdr:col>
      <xdr:colOff>19050</xdr:colOff>
      <xdr:row>4</xdr:row>
      <xdr:rowOff>76200</xdr:rowOff>
    </xdr:from>
    <xdr:ext cx="5962650" cy="219075"/>
    <xdr:sp>
      <xdr:nvSpPr>
        <xdr:cNvPr id="6" name="TextBox 27"/>
        <xdr:cNvSpPr txBox="1">
          <a:spLocks noChangeArrowheads="1"/>
        </xdr:cNvSpPr>
      </xdr:nvSpPr>
      <xdr:spPr>
        <a:xfrm>
          <a:off x="19050" y="723900"/>
          <a:ext cx="5962650" cy="21907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A : EXPLANATORY NOTES PURSUANT TO FINANCIAL REPORTING STANDARD 134 </a:t>
          </a:r>
        </a:p>
      </xdr:txBody>
    </xdr:sp>
    <xdr:clientData/>
  </xdr:oneCellAnchor>
  <xdr:oneCellAnchor>
    <xdr:from>
      <xdr:col>1</xdr:col>
      <xdr:colOff>0</xdr:colOff>
      <xdr:row>80</xdr:row>
      <xdr:rowOff>9525</xdr:rowOff>
    </xdr:from>
    <xdr:ext cx="5800725" cy="238125"/>
    <xdr:sp>
      <xdr:nvSpPr>
        <xdr:cNvPr id="7" name="TextBox 29"/>
        <xdr:cNvSpPr txBox="1">
          <a:spLocks noChangeArrowheads="1"/>
        </xdr:cNvSpPr>
      </xdr:nvSpPr>
      <xdr:spPr>
        <a:xfrm>
          <a:off x="247650" y="12963525"/>
          <a:ext cx="5800725"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auditors’ report on the financial statements for the year ended 31 December 2005 was not qualified.
</a:t>
          </a:r>
        </a:p>
      </xdr:txBody>
    </xdr:sp>
    <xdr:clientData/>
  </xdr:oneCellAnchor>
  <xdr:oneCellAnchor>
    <xdr:from>
      <xdr:col>1</xdr:col>
      <xdr:colOff>9525</xdr:colOff>
      <xdr:row>120</xdr:row>
      <xdr:rowOff>9525</xdr:rowOff>
    </xdr:from>
    <xdr:ext cx="5791200" cy="295275"/>
    <xdr:sp>
      <xdr:nvSpPr>
        <xdr:cNvPr id="8" name="TextBox 30"/>
        <xdr:cNvSpPr txBox="1">
          <a:spLocks noChangeArrowheads="1"/>
        </xdr:cNvSpPr>
      </xdr:nvSpPr>
      <xdr:spPr>
        <a:xfrm>
          <a:off x="257175" y="19459575"/>
          <a:ext cx="5791200" cy="295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the current financial quarter results.</a:t>
          </a:r>
        </a:p>
      </xdr:txBody>
    </xdr:sp>
    <xdr:clientData/>
  </xdr:oneCellAnchor>
  <xdr:oneCellAnchor>
    <xdr:from>
      <xdr:col>1</xdr:col>
      <xdr:colOff>0</xdr:colOff>
      <xdr:row>124</xdr:row>
      <xdr:rowOff>9525</xdr:rowOff>
    </xdr:from>
    <xdr:ext cx="5724525" cy="628650"/>
    <xdr:sp>
      <xdr:nvSpPr>
        <xdr:cNvPr id="9" name="TextBox 31"/>
        <xdr:cNvSpPr txBox="1">
          <a:spLocks noChangeArrowheads="1"/>
        </xdr:cNvSpPr>
      </xdr:nvSpPr>
      <xdr:spPr>
        <a:xfrm>
          <a:off x="247650" y="20107275"/>
          <a:ext cx="5724525" cy="628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1</xdr:col>
      <xdr:colOff>0</xdr:colOff>
      <xdr:row>129</xdr:row>
      <xdr:rowOff>9525</xdr:rowOff>
    </xdr:from>
    <xdr:ext cx="5705475" cy="238125"/>
    <xdr:sp>
      <xdr:nvSpPr>
        <xdr:cNvPr id="10" name="TextBox 32"/>
        <xdr:cNvSpPr txBox="1">
          <a:spLocks noChangeArrowheads="1"/>
        </xdr:cNvSpPr>
      </xdr:nvSpPr>
      <xdr:spPr>
        <a:xfrm>
          <a:off x="247650" y="20916900"/>
          <a:ext cx="5705475" cy="238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dividends have been paid during the current financial quarter.</a:t>
          </a:r>
        </a:p>
      </xdr:txBody>
    </xdr:sp>
    <xdr:clientData/>
  </xdr:oneCellAnchor>
  <xdr:oneCellAnchor>
    <xdr:from>
      <xdr:col>1</xdr:col>
      <xdr:colOff>0</xdr:colOff>
      <xdr:row>132</xdr:row>
      <xdr:rowOff>9525</xdr:rowOff>
    </xdr:from>
    <xdr:ext cx="5724525" cy="571500"/>
    <xdr:sp>
      <xdr:nvSpPr>
        <xdr:cNvPr id="11" name="TextBox 33"/>
        <xdr:cNvSpPr txBox="1">
          <a:spLocks noChangeArrowheads="1"/>
        </xdr:cNvSpPr>
      </xdr:nvSpPr>
      <xdr:spPr>
        <a:xfrm>
          <a:off x="247650" y="21402675"/>
          <a:ext cx="5724525"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revaluation of property, plant and equipment brought forward from the previous audited financial statements. The Group does not adopt a revaluation policy on its property, plant and equipment.</a:t>
          </a:r>
        </a:p>
      </xdr:txBody>
    </xdr:sp>
    <xdr:clientData/>
  </xdr:oneCellAnchor>
  <xdr:oneCellAnchor>
    <xdr:from>
      <xdr:col>1</xdr:col>
      <xdr:colOff>0</xdr:colOff>
      <xdr:row>137</xdr:row>
      <xdr:rowOff>0</xdr:rowOff>
    </xdr:from>
    <xdr:ext cx="5734050" cy="476250"/>
    <xdr:sp>
      <xdr:nvSpPr>
        <xdr:cNvPr id="12" name="TextBox 34"/>
        <xdr:cNvSpPr txBox="1">
          <a:spLocks noChangeArrowheads="1"/>
        </xdr:cNvSpPr>
      </xdr:nvSpPr>
      <xdr:spPr>
        <a:xfrm>
          <a:off x="247650" y="22202775"/>
          <a:ext cx="573405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issuance and repayment of debt securities, share buy-backs and share cancellations in the current financial quarter.</a:t>
          </a:r>
        </a:p>
      </xdr:txBody>
    </xdr:sp>
    <xdr:clientData/>
  </xdr:oneCellAnchor>
  <xdr:oneCellAnchor>
    <xdr:from>
      <xdr:col>1</xdr:col>
      <xdr:colOff>0</xdr:colOff>
      <xdr:row>116</xdr:row>
      <xdr:rowOff>9525</xdr:rowOff>
    </xdr:from>
    <xdr:ext cx="5715000" cy="381000"/>
    <xdr:sp>
      <xdr:nvSpPr>
        <xdr:cNvPr id="13" name="TextBox 35"/>
        <xdr:cNvSpPr txBox="1">
          <a:spLocks noChangeArrowheads="1"/>
        </xdr:cNvSpPr>
      </xdr:nvSpPr>
      <xdr:spPr>
        <a:xfrm>
          <a:off x="247650" y="18811875"/>
          <a:ext cx="571500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current financial quarter ended 31 March 2006.</a:t>
          </a:r>
        </a:p>
      </xdr:txBody>
    </xdr:sp>
    <xdr:clientData/>
  </xdr:oneCellAnchor>
  <xdr:oneCellAnchor>
    <xdr:from>
      <xdr:col>0</xdr:col>
      <xdr:colOff>238125</xdr:colOff>
      <xdr:row>76</xdr:row>
      <xdr:rowOff>9525</xdr:rowOff>
    </xdr:from>
    <xdr:ext cx="5715000" cy="438150"/>
    <xdr:sp>
      <xdr:nvSpPr>
        <xdr:cNvPr id="14" name="TextBox 37"/>
        <xdr:cNvSpPr txBox="1">
          <a:spLocks noChangeArrowheads="1"/>
        </xdr:cNvSpPr>
      </xdr:nvSpPr>
      <xdr:spPr>
        <a:xfrm>
          <a:off x="238125" y="12315825"/>
          <a:ext cx="5715000" cy="4381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Save as disclosed above, there were no changes in comparatives reported in the current financial quarter.</a:t>
          </a:r>
        </a:p>
      </xdr:txBody>
    </xdr:sp>
    <xdr:clientData/>
  </xdr:oneCellAnchor>
  <xdr:oneCellAnchor>
    <xdr:from>
      <xdr:col>1</xdr:col>
      <xdr:colOff>9525</xdr:colOff>
      <xdr:row>144</xdr:row>
      <xdr:rowOff>19050</xdr:rowOff>
    </xdr:from>
    <xdr:ext cx="5686425" cy="542925"/>
    <xdr:sp>
      <xdr:nvSpPr>
        <xdr:cNvPr id="15" name="TextBox 38"/>
        <xdr:cNvSpPr txBox="1">
          <a:spLocks noChangeArrowheads="1"/>
        </xdr:cNvSpPr>
      </xdr:nvSpPr>
      <xdr:spPr>
        <a:xfrm>
          <a:off x="257175" y="23355300"/>
          <a:ext cx="5686425"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capital commitments as at the end of the current financial quarter except for hire purchase payable as disclosed under Note B9.</a:t>
          </a:r>
        </a:p>
      </xdr:txBody>
    </xdr:sp>
    <xdr:clientData/>
  </xdr:oneCellAnchor>
  <xdr:oneCellAnchor>
    <xdr:from>
      <xdr:col>1</xdr:col>
      <xdr:colOff>0</xdr:colOff>
      <xdr:row>158</xdr:row>
      <xdr:rowOff>9525</xdr:rowOff>
    </xdr:from>
    <xdr:ext cx="5695950" cy="409575"/>
    <xdr:sp>
      <xdr:nvSpPr>
        <xdr:cNvPr id="16" name="TextBox 39"/>
        <xdr:cNvSpPr txBox="1">
          <a:spLocks noChangeArrowheads="1"/>
        </xdr:cNvSpPr>
      </xdr:nvSpPr>
      <xdr:spPr>
        <a:xfrm>
          <a:off x="247650" y="25622250"/>
          <a:ext cx="569595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material events subsequent to the end of the current financial quarter that have not been reflected in this interim financial report, made up to the latest practicable date.
</a:t>
          </a:r>
        </a:p>
      </xdr:txBody>
    </xdr:sp>
    <xdr:clientData/>
  </xdr:oneCellAnchor>
  <xdr:oneCellAnchor>
    <xdr:from>
      <xdr:col>1</xdr:col>
      <xdr:colOff>9525</xdr:colOff>
      <xdr:row>141</xdr:row>
      <xdr:rowOff>9525</xdr:rowOff>
    </xdr:from>
    <xdr:ext cx="5695950" cy="295275"/>
    <xdr:sp>
      <xdr:nvSpPr>
        <xdr:cNvPr id="17" name="TextBox 40"/>
        <xdr:cNvSpPr txBox="1">
          <a:spLocks noChangeArrowheads="1"/>
        </xdr:cNvSpPr>
      </xdr:nvSpPr>
      <xdr:spPr>
        <a:xfrm>
          <a:off x="257175" y="22860000"/>
          <a:ext cx="5695950" cy="295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changes in the composition of the Group during the current financial quarter.</a:t>
          </a:r>
        </a:p>
      </xdr:txBody>
    </xdr:sp>
    <xdr:clientData/>
  </xdr:oneCellAnchor>
  <xdr:oneCellAnchor>
    <xdr:from>
      <xdr:col>1</xdr:col>
      <xdr:colOff>28575</xdr:colOff>
      <xdr:row>153</xdr:row>
      <xdr:rowOff>142875</xdr:rowOff>
    </xdr:from>
    <xdr:ext cx="3228975" cy="400050"/>
    <xdr:sp>
      <xdr:nvSpPr>
        <xdr:cNvPr id="18" name="TextBox 41"/>
        <xdr:cNvSpPr txBox="1">
          <a:spLocks noChangeArrowheads="1"/>
        </xdr:cNvSpPr>
      </xdr:nvSpPr>
      <xdr:spPr>
        <a:xfrm>
          <a:off x="276225" y="24936450"/>
          <a:ext cx="3228975" cy="400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Guarantees given to banks for
   facilities granted to a subsidiary</a:t>
          </a:r>
        </a:p>
      </xdr:txBody>
    </xdr:sp>
    <xdr:clientData/>
  </xdr:oneCellAnchor>
  <xdr:oneCellAnchor>
    <xdr:from>
      <xdr:col>1</xdr:col>
      <xdr:colOff>0</xdr:colOff>
      <xdr:row>110</xdr:row>
      <xdr:rowOff>0</xdr:rowOff>
    </xdr:from>
    <xdr:ext cx="5724525" cy="733425"/>
    <xdr:sp>
      <xdr:nvSpPr>
        <xdr:cNvPr id="19" name="TextBox 42"/>
        <xdr:cNvSpPr txBox="1">
          <a:spLocks noChangeArrowheads="1"/>
        </xdr:cNvSpPr>
      </xdr:nvSpPr>
      <xdr:spPr>
        <a:xfrm>
          <a:off x="247650" y="17830800"/>
          <a:ext cx="5724525" cy="733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All inter-segment transactions have been entered into in the normal course of business and have been established on negotiated terms.
All activities of the Group’s operations are carried out in Malaysia.</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8</xdr:row>
      <xdr:rowOff>9525</xdr:rowOff>
    </xdr:from>
    <xdr:ext cx="5762625" cy="1009650"/>
    <xdr:sp>
      <xdr:nvSpPr>
        <xdr:cNvPr id="1" name="TextBox 10"/>
        <xdr:cNvSpPr txBox="1">
          <a:spLocks noChangeArrowheads="1"/>
        </xdr:cNvSpPr>
      </xdr:nvSpPr>
      <xdr:spPr>
        <a:xfrm>
          <a:off x="285750" y="1304925"/>
          <a:ext cx="5762625" cy="1009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revenue has increased by 14% from RM25.6 million in the preceding year corresponding quarter to RM29.3 million in the current financial quarter. Profit before taxation for the current financial quarter has increased two fold to RM9.4 million from profit before taxation of RM4.3 million in the preceding year corresponding quarter. The increase in revenue has been contributed by the infrastructure segment. The township development and infrastruture segments contributed towards the increased profit before taxation.</a:t>
          </a:r>
        </a:p>
      </xdr:txBody>
    </xdr:sp>
    <xdr:clientData/>
  </xdr:oneCellAnchor>
  <xdr:oneCellAnchor>
    <xdr:from>
      <xdr:col>1</xdr:col>
      <xdr:colOff>0</xdr:colOff>
      <xdr:row>16</xdr:row>
      <xdr:rowOff>19050</xdr:rowOff>
    </xdr:from>
    <xdr:ext cx="5753100" cy="542925"/>
    <xdr:sp>
      <xdr:nvSpPr>
        <xdr:cNvPr id="2" name="TextBox 11"/>
        <xdr:cNvSpPr txBox="1">
          <a:spLocks noChangeArrowheads="1"/>
        </xdr:cNvSpPr>
      </xdr:nvSpPr>
      <xdr:spPr>
        <a:xfrm>
          <a:off x="295275" y="2609850"/>
          <a:ext cx="5753100" cy="542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 made a profit before taxation of RM9.4 million for the current financial quarter ended 31 March 2006 as compared to a profit before taxation of RM1.7 million for the immediate preceding quarter ended 31 December 2005 which was mainly contributed by the infrastructure segment. </a:t>
          </a:r>
        </a:p>
      </xdr:txBody>
    </xdr:sp>
    <xdr:clientData/>
  </xdr:oneCellAnchor>
  <xdr:oneCellAnchor>
    <xdr:from>
      <xdr:col>0</xdr:col>
      <xdr:colOff>285750</xdr:colOff>
      <xdr:row>22</xdr:row>
      <xdr:rowOff>9525</xdr:rowOff>
    </xdr:from>
    <xdr:ext cx="5753100" cy="257175"/>
    <xdr:sp>
      <xdr:nvSpPr>
        <xdr:cNvPr id="3" name="TextBox 12"/>
        <xdr:cNvSpPr txBox="1">
          <a:spLocks noChangeArrowheads="1"/>
        </xdr:cNvSpPr>
      </xdr:nvSpPr>
      <xdr:spPr>
        <a:xfrm>
          <a:off x="285750" y="3571875"/>
          <a:ext cx="5753100" cy="2571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 is expected to achieve satisfactory results for the financial year ending 31 December 2006.</a:t>
          </a:r>
        </a:p>
      </xdr:txBody>
    </xdr:sp>
    <xdr:clientData/>
  </xdr:oneCellAnchor>
  <xdr:oneCellAnchor>
    <xdr:from>
      <xdr:col>1</xdr:col>
      <xdr:colOff>0</xdr:colOff>
      <xdr:row>26</xdr:row>
      <xdr:rowOff>9525</xdr:rowOff>
    </xdr:from>
    <xdr:ext cx="5734050" cy="400050"/>
    <xdr:sp>
      <xdr:nvSpPr>
        <xdr:cNvPr id="4" name="TextBox 13"/>
        <xdr:cNvSpPr txBox="1">
          <a:spLocks noChangeArrowheads="1"/>
        </xdr:cNvSpPr>
      </xdr:nvSpPr>
      <xdr:spPr>
        <a:xfrm>
          <a:off x="295275" y="4219575"/>
          <a:ext cx="5734050"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not provided any profit forecast or profit guarantee in a public document in respect of the current financial quarter ended 31 March 2006.</a:t>
          </a:r>
        </a:p>
      </xdr:txBody>
    </xdr:sp>
    <xdr:clientData/>
  </xdr:oneCellAnchor>
  <xdr:oneCellAnchor>
    <xdr:from>
      <xdr:col>1</xdr:col>
      <xdr:colOff>9525</xdr:colOff>
      <xdr:row>38</xdr:row>
      <xdr:rowOff>57150</xdr:rowOff>
    </xdr:from>
    <xdr:ext cx="5753100" cy="876300"/>
    <xdr:sp>
      <xdr:nvSpPr>
        <xdr:cNvPr id="5" name="TextBox 14"/>
        <xdr:cNvSpPr txBox="1">
          <a:spLocks noChangeArrowheads="1"/>
        </xdr:cNvSpPr>
      </xdr:nvSpPr>
      <xdr:spPr>
        <a:xfrm>
          <a:off x="304800" y="6210300"/>
          <a:ext cx="5753100" cy="876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for the current financial quarter was higher than the statutory tax rate principally due to losses incurred by certain segments and certain expenses being disallowed for tax purposes. The income tax applicable to some of the subsidiaries is calculated at statutory tax rate of 20% on the first RM500,000 for assessable profit for the period where applicable, and 28% on all assessable profit in excess of RM500,000.</a:t>
          </a:r>
        </a:p>
      </xdr:txBody>
    </xdr:sp>
    <xdr:clientData/>
  </xdr:oneCellAnchor>
  <xdr:oneCellAnchor>
    <xdr:from>
      <xdr:col>1</xdr:col>
      <xdr:colOff>0</xdr:colOff>
      <xdr:row>45</xdr:row>
      <xdr:rowOff>133350</xdr:rowOff>
    </xdr:from>
    <xdr:ext cx="5743575" cy="419100"/>
    <xdr:sp>
      <xdr:nvSpPr>
        <xdr:cNvPr id="6" name="TextBox 15"/>
        <xdr:cNvSpPr txBox="1">
          <a:spLocks noChangeArrowheads="1"/>
        </xdr:cNvSpPr>
      </xdr:nvSpPr>
      <xdr:spPr>
        <a:xfrm>
          <a:off x="295275" y="7419975"/>
          <a:ext cx="5743575"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profits/(losses) on any sale of unquoted investments and/or properties respectively for the current financial quarter.</a:t>
          </a:r>
        </a:p>
      </xdr:txBody>
    </xdr:sp>
    <xdr:clientData/>
  </xdr:oneCellAnchor>
  <xdr:oneCellAnchor>
    <xdr:from>
      <xdr:col>1</xdr:col>
      <xdr:colOff>0</xdr:colOff>
      <xdr:row>95</xdr:row>
      <xdr:rowOff>0</xdr:rowOff>
    </xdr:from>
    <xdr:ext cx="5734050" cy="228600"/>
    <xdr:sp>
      <xdr:nvSpPr>
        <xdr:cNvPr id="7" name="TextBox 17"/>
        <xdr:cNvSpPr txBox="1">
          <a:spLocks noChangeArrowheads="1"/>
        </xdr:cNvSpPr>
      </xdr:nvSpPr>
      <xdr:spPr>
        <a:xfrm>
          <a:off x="295275" y="15411450"/>
          <a:ext cx="5734050"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financial instruments with off balance sheet risk as at the latest practicable date.</a:t>
          </a:r>
        </a:p>
      </xdr:txBody>
    </xdr:sp>
    <xdr:clientData/>
  </xdr:oneCellAnchor>
  <xdr:oneCellAnchor>
    <xdr:from>
      <xdr:col>1</xdr:col>
      <xdr:colOff>9525</xdr:colOff>
      <xdr:row>98</xdr:row>
      <xdr:rowOff>0</xdr:rowOff>
    </xdr:from>
    <xdr:ext cx="5724525" cy="247650"/>
    <xdr:sp>
      <xdr:nvSpPr>
        <xdr:cNvPr id="8" name="TextBox 18"/>
        <xdr:cNvSpPr txBox="1">
          <a:spLocks noChangeArrowheads="1"/>
        </xdr:cNvSpPr>
      </xdr:nvSpPr>
      <xdr:spPr>
        <a:xfrm>
          <a:off x="304800" y="15897225"/>
          <a:ext cx="57245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pending material litigation as at latest practicable date.</a:t>
          </a:r>
        </a:p>
      </xdr:txBody>
    </xdr:sp>
    <xdr:clientData/>
  </xdr:oneCellAnchor>
  <xdr:oneCellAnchor>
    <xdr:from>
      <xdr:col>1</xdr:col>
      <xdr:colOff>0</xdr:colOff>
      <xdr:row>101</xdr:row>
      <xdr:rowOff>19050</xdr:rowOff>
    </xdr:from>
    <xdr:ext cx="5734050" cy="428625"/>
    <xdr:sp>
      <xdr:nvSpPr>
        <xdr:cNvPr id="9" name="TextBox 19"/>
        <xdr:cNvSpPr txBox="1">
          <a:spLocks noChangeArrowheads="1"/>
        </xdr:cNvSpPr>
      </xdr:nvSpPr>
      <xdr:spPr>
        <a:xfrm>
          <a:off x="295275" y="16402050"/>
          <a:ext cx="573405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 interim ordinary dividend was recommended for the current financial quarter ended 31 March 2006 (31 March 2005: Nil).</a:t>
          </a:r>
        </a:p>
      </xdr:txBody>
    </xdr:sp>
    <xdr:clientData/>
  </xdr:oneCellAnchor>
  <xdr:oneCellAnchor>
    <xdr:from>
      <xdr:col>0</xdr:col>
      <xdr:colOff>285750</xdr:colOff>
      <xdr:row>106</xdr:row>
      <xdr:rowOff>0</xdr:rowOff>
    </xdr:from>
    <xdr:ext cx="5743575" cy="504825"/>
    <xdr:sp>
      <xdr:nvSpPr>
        <xdr:cNvPr id="10" name="TextBox 20"/>
        <xdr:cNvSpPr txBox="1">
          <a:spLocks noChangeArrowheads="1"/>
        </xdr:cNvSpPr>
      </xdr:nvSpPr>
      <xdr:spPr>
        <a:xfrm>
          <a:off x="285750" y="17192625"/>
          <a:ext cx="5743575"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earnings per share is calculated by dividing profit for the period attributable to ordinary equity holders of the parent by the weighted average number of ordinary shares in issue during the period by the Company.</a:t>
          </a:r>
        </a:p>
      </xdr:txBody>
    </xdr:sp>
    <xdr:clientData/>
  </xdr:oneCellAnchor>
  <xdr:oneCellAnchor>
    <xdr:from>
      <xdr:col>1</xdr:col>
      <xdr:colOff>9525</xdr:colOff>
      <xdr:row>129</xdr:row>
      <xdr:rowOff>152400</xdr:rowOff>
    </xdr:from>
    <xdr:ext cx="5743575" cy="342900"/>
    <xdr:sp>
      <xdr:nvSpPr>
        <xdr:cNvPr id="11" name="TextBox 22"/>
        <xdr:cNvSpPr txBox="1">
          <a:spLocks noChangeArrowheads="1"/>
        </xdr:cNvSpPr>
      </xdr:nvSpPr>
      <xdr:spPr>
        <a:xfrm>
          <a:off x="304800" y="21069300"/>
          <a:ext cx="5743575" cy="342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interim financial statements were authorised for issue by the Board of Directors in accordance with a resolution of the directors on 30 May 2006. </a:t>
          </a:r>
        </a:p>
      </xdr:txBody>
    </xdr:sp>
    <xdr:clientData/>
  </xdr:oneCellAnchor>
  <xdr:oneCellAnchor>
    <xdr:from>
      <xdr:col>0</xdr:col>
      <xdr:colOff>9525</xdr:colOff>
      <xdr:row>4</xdr:row>
      <xdr:rowOff>76200</xdr:rowOff>
    </xdr:from>
    <xdr:ext cx="6019800" cy="352425"/>
    <xdr:sp>
      <xdr:nvSpPr>
        <xdr:cNvPr id="12" name="TextBox 23"/>
        <xdr:cNvSpPr txBox="1">
          <a:spLocks noChangeArrowheads="1"/>
        </xdr:cNvSpPr>
      </xdr:nvSpPr>
      <xdr:spPr>
        <a:xfrm>
          <a:off x="9525" y="723900"/>
          <a:ext cx="6019800" cy="35242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B : EXPLANATORY NOTES PURSUANT TO APPENDIX 9B OF THE LISTING REQUIREMENT OF BURSA MALAYSIA SECURITIES BERHAD</a:t>
          </a:r>
        </a:p>
      </xdr:txBody>
    </xdr:sp>
    <xdr:clientData/>
  </xdr:oneCellAnchor>
  <xdr:oneCellAnchor>
    <xdr:from>
      <xdr:col>0</xdr:col>
      <xdr:colOff>285750</xdr:colOff>
      <xdr:row>92</xdr:row>
      <xdr:rowOff>19050</xdr:rowOff>
    </xdr:from>
    <xdr:ext cx="5648325" cy="247650"/>
    <xdr:sp>
      <xdr:nvSpPr>
        <xdr:cNvPr id="13" name="TextBox 25"/>
        <xdr:cNvSpPr txBox="1">
          <a:spLocks noChangeArrowheads="1"/>
        </xdr:cNvSpPr>
      </xdr:nvSpPr>
      <xdr:spPr>
        <a:xfrm>
          <a:off x="285750" y="14944725"/>
          <a:ext cx="5648325"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None of the Group borrowings is denominated in foreign currency.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76"/>
  <sheetViews>
    <sheetView tabSelected="1" workbookViewId="0" topLeftCell="A1">
      <selection activeCell="A1" sqref="A1"/>
    </sheetView>
  </sheetViews>
  <sheetFormatPr defaultColWidth="9.140625" defaultRowHeight="12.75"/>
  <cols>
    <col min="1" max="1" width="2.140625" style="19" customWidth="1"/>
    <col min="2" max="3" width="9.140625" style="19" customWidth="1"/>
    <col min="4" max="4" width="12.7109375" style="19" customWidth="1"/>
    <col min="5" max="5" width="5.140625" style="23" customWidth="1"/>
    <col min="6" max="6" width="15.00390625" style="23" customWidth="1"/>
    <col min="7" max="7" width="2.00390625" style="23" customWidth="1"/>
    <col min="8" max="8" width="20.57421875" style="23" customWidth="1"/>
    <col min="9" max="9" width="4.57421875" style="23" customWidth="1"/>
    <col min="10" max="10" width="15.28125" style="23" customWidth="1"/>
    <col min="11" max="11" width="1.8515625" style="23" customWidth="1"/>
    <col min="12" max="12" width="19.7109375" style="23" customWidth="1"/>
    <col min="13" max="16384" width="9.140625" style="19" customWidth="1"/>
  </cols>
  <sheetData>
    <row r="1" ht="15">
      <c r="A1" s="22" t="s">
        <v>1</v>
      </c>
    </row>
    <row r="2" ht="14.25">
      <c r="A2" s="10" t="s">
        <v>255</v>
      </c>
    </row>
    <row r="3" ht="15">
      <c r="A3" s="22" t="s">
        <v>90</v>
      </c>
    </row>
    <row r="4" ht="15">
      <c r="A4" s="22" t="s">
        <v>25</v>
      </c>
    </row>
    <row r="5" ht="14.25">
      <c r="A5" s="10" t="s">
        <v>135</v>
      </c>
    </row>
    <row r="6" ht="14.25">
      <c r="A6" s="10"/>
    </row>
    <row r="7" spans="1:12" ht="15">
      <c r="A7" s="22"/>
      <c r="F7" s="55" t="s">
        <v>190</v>
      </c>
      <c r="G7" s="55"/>
      <c r="H7" s="55"/>
      <c r="I7" s="17"/>
      <c r="J7" s="55" t="s">
        <v>191</v>
      </c>
      <c r="K7" s="55"/>
      <c r="L7" s="55"/>
    </row>
    <row r="8" spans="1:12" ht="15">
      <c r="A8" s="22"/>
      <c r="F8" s="17" t="s">
        <v>192</v>
      </c>
      <c r="G8" s="17"/>
      <c r="H8" s="17" t="s">
        <v>193</v>
      </c>
      <c r="I8" s="17"/>
      <c r="J8" s="17" t="s">
        <v>192</v>
      </c>
      <c r="K8" s="17"/>
      <c r="L8" s="17" t="s">
        <v>193</v>
      </c>
    </row>
    <row r="9" spans="1:12" ht="15">
      <c r="A9" s="22"/>
      <c r="F9" s="17" t="s">
        <v>194</v>
      </c>
      <c r="G9" s="17"/>
      <c r="H9" s="18" t="s">
        <v>194</v>
      </c>
      <c r="J9" s="18" t="s">
        <v>194</v>
      </c>
      <c r="K9" s="17"/>
      <c r="L9" s="18" t="s">
        <v>194</v>
      </c>
    </row>
    <row r="10" spans="1:12" ht="15">
      <c r="A10" s="22"/>
      <c r="F10" s="18" t="s">
        <v>195</v>
      </c>
      <c r="G10" s="18"/>
      <c r="H10" s="18" t="s">
        <v>196</v>
      </c>
      <c r="J10" s="18" t="s">
        <v>197</v>
      </c>
      <c r="K10" s="18"/>
      <c r="L10" s="18" t="s">
        <v>196</v>
      </c>
    </row>
    <row r="11" spans="1:12" ht="15">
      <c r="A11" s="22"/>
      <c r="F11" s="18"/>
      <c r="G11" s="18"/>
      <c r="H11" s="18" t="s">
        <v>195</v>
      </c>
      <c r="J11" s="18"/>
      <c r="K11" s="18"/>
      <c r="L11" s="18" t="s">
        <v>198</v>
      </c>
    </row>
    <row r="12" spans="1:12" ht="15">
      <c r="A12" s="22"/>
      <c r="F12" s="20" t="s">
        <v>10</v>
      </c>
      <c r="G12" s="21"/>
      <c r="H12" s="20" t="s">
        <v>11</v>
      </c>
      <c r="J12" s="20" t="s">
        <v>10</v>
      </c>
      <c r="K12" s="21"/>
      <c r="L12" s="20" t="s">
        <v>11</v>
      </c>
    </row>
    <row r="13" spans="1:12" ht="15">
      <c r="A13" s="22"/>
      <c r="E13" s="17" t="s">
        <v>92</v>
      </c>
      <c r="F13" s="17" t="s">
        <v>199</v>
      </c>
      <c r="G13" s="17"/>
      <c r="H13" s="17" t="s">
        <v>199</v>
      </c>
      <c r="J13" s="17" t="s">
        <v>91</v>
      </c>
      <c r="K13" s="17"/>
      <c r="L13" s="17" t="s">
        <v>199</v>
      </c>
    </row>
    <row r="14" ht="15">
      <c r="A14" s="22"/>
    </row>
    <row r="15" spans="1:12" ht="14.25">
      <c r="A15" s="19" t="s">
        <v>94</v>
      </c>
      <c r="E15" s="23" t="s">
        <v>221</v>
      </c>
      <c r="F15" s="43">
        <v>29275</v>
      </c>
      <c r="G15" s="43"/>
      <c r="H15" s="43">
        <v>25633</v>
      </c>
      <c r="I15" s="44"/>
      <c r="J15" s="43">
        <v>29275</v>
      </c>
      <c r="K15" s="43"/>
      <c r="L15" s="43">
        <v>25633</v>
      </c>
    </row>
    <row r="16" spans="6:12" ht="14.25">
      <c r="F16" s="43"/>
      <c r="G16" s="43"/>
      <c r="H16" s="43"/>
      <c r="I16" s="44"/>
      <c r="J16" s="43"/>
      <c r="K16" s="43"/>
      <c r="L16" s="43"/>
    </row>
    <row r="17" spans="1:12" ht="14.25">
      <c r="A17" s="27" t="s">
        <v>95</v>
      </c>
      <c r="F17" s="45">
        <v>-13193</v>
      </c>
      <c r="G17" s="43"/>
      <c r="H17" s="45">
        <v>-14411</v>
      </c>
      <c r="I17" s="44"/>
      <c r="J17" s="45">
        <v>-13193</v>
      </c>
      <c r="K17" s="43"/>
      <c r="L17" s="45">
        <v>-14411</v>
      </c>
    </row>
    <row r="18" spans="1:12" ht="14.25">
      <c r="A18" s="27"/>
      <c r="F18" s="44"/>
      <c r="G18" s="43"/>
      <c r="H18" s="44"/>
      <c r="I18" s="44"/>
      <c r="J18" s="44"/>
      <c r="K18" s="43"/>
      <c r="L18" s="44"/>
    </row>
    <row r="19" spans="1:12" ht="15">
      <c r="A19" s="29" t="s">
        <v>96</v>
      </c>
      <c r="F19" s="44">
        <f>SUM(F15:F17)</f>
        <v>16082</v>
      </c>
      <c r="G19" s="43"/>
      <c r="H19" s="43">
        <f>H15+H17</f>
        <v>11222</v>
      </c>
      <c r="I19" s="44"/>
      <c r="J19" s="44">
        <f>SUM(J15:J17)</f>
        <v>16082</v>
      </c>
      <c r="K19" s="43"/>
      <c r="L19" s="43">
        <f>L15+L17</f>
        <v>11222</v>
      </c>
    </row>
    <row r="20" spans="1:12" ht="15">
      <c r="A20" s="29"/>
      <c r="F20" s="43"/>
      <c r="G20" s="43"/>
      <c r="H20" s="43"/>
      <c r="I20" s="44"/>
      <c r="J20" s="43"/>
      <c r="K20" s="43"/>
      <c r="L20" s="43"/>
    </row>
    <row r="21" spans="1:12" ht="14.25">
      <c r="A21" s="27" t="s">
        <v>271</v>
      </c>
      <c r="F21" s="43">
        <v>569</v>
      </c>
      <c r="G21" s="43"/>
      <c r="H21" s="43">
        <v>360</v>
      </c>
      <c r="I21" s="44"/>
      <c r="J21" s="43">
        <v>569</v>
      </c>
      <c r="K21" s="43"/>
      <c r="L21" s="43">
        <v>360</v>
      </c>
    </row>
    <row r="22" spans="6:12" ht="14.25">
      <c r="F22" s="43"/>
      <c r="G22" s="43"/>
      <c r="H22" s="43"/>
      <c r="I22" s="44"/>
      <c r="J22" s="43"/>
      <c r="K22" s="43"/>
      <c r="L22" s="43"/>
    </row>
    <row r="23" spans="1:12" ht="14.25">
      <c r="A23" s="27" t="s">
        <v>164</v>
      </c>
      <c r="F23" s="43">
        <v>-6039</v>
      </c>
      <c r="G23" s="43"/>
      <c r="H23" s="43">
        <v>-6217</v>
      </c>
      <c r="I23" s="44"/>
      <c r="J23" s="43">
        <v>-6039</v>
      </c>
      <c r="K23" s="43"/>
      <c r="L23" s="43">
        <v>-6217</v>
      </c>
    </row>
    <row r="24" spans="1:12" ht="14.25">
      <c r="A24" s="27" t="s">
        <v>97</v>
      </c>
      <c r="F24" s="43">
        <v>-1352</v>
      </c>
      <c r="G24" s="43"/>
      <c r="H24" s="43">
        <v>-1364</v>
      </c>
      <c r="I24" s="44"/>
      <c r="J24" s="43">
        <v>-1352</v>
      </c>
      <c r="K24" s="43"/>
      <c r="L24" s="43">
        <v>-1364</v>
      </c>
    </row>
    <row r="25" spans="1:12" ht="14.25">
      <c r="A25" s="27" t="s">
        <v>200</v>
      </c>
      <c r="F25" s="43">
        <v>163</v>
      </c>
      <c r="G25" s="43"/>
      <c r="H25" s="46">
        <v>328</v>
      </c>
      <c r="I25" s="47"/>
      <c r="J25" s="46">
        <v>163</v>
      </c>
      <c r="K25" s="46"/>
      <c r="L25" s="46">
        <v>328</v>
      </c>
    </row>
    <row r="26" spans="6:12" ht="14.25">
      <c r="F26" s="45"/>
      <c r="G26" s="43"/>
      <c r="H26" s="48"/>
      <c r="I26" s="47"/>
      <c r="J26" s="48"/>
      <c r="K26" s="46"/>
      <c r="L26" s="48"/>
    </row>
    <row r="27" spans="1:12" ht="15">
      <c r="A27" s="29" t="s">
        <v>148</v>
      </c>
      <c r="F27" s="43">
        <f>SUM(F19:F26)</f>
        <v>9423</v>
      </c>
      <c r="G27" s="43"/>
      <c r="H27" s="46">
        <f>SUM(H19:H26)</f>
        <v>4329</v>
      </c>
      <c r="I27" s="47"/>
      <c r="J27" s="46">
        <f>SUM(J19:J26)</f>
        <v>9423</v>
      </c>
      <c r="K27" s="46"/>
      <c r="L27" s="46">
        <f>SUM(L19:L26)</f>
        <v>4329</v>
      </c>
    </row>
    <row r="28" spans="1:12" ht="15">
      <c r="A28" s="29"/>
      <c r="F28" s="43"/>
      <c r="G28" s="43"/>
      <c r="H28" s="46"/>
      <c r="I28" s="47"/>
      <c r="J28" s="46"/>
      <c r="K28" s="46"/>
      <c r="L28" s="46"/>
    </row>
    <row r="29" spans="1:12" ht="14.25">
      <c r="A29" s="27" t="s">
        <v>126</v>
      </c>
      <c r="E29" s="23" t="s">
        <v>237</v>
      </c>
      <c r="F29" s="43">
        <v>-3047</v>
      </c>
      <c r="G29" s="43"/>
      <c r="H29" s="46">
        <v>-1619</v>
      </c>
      <c r="I29" s="47"/>
      <c r="J29" s="46">
        <v>-3047</v>
      </c>
      <c r="K29" s="46"/>
      <c r="L29" s="46">
        <v>-1619</v>
      </c>
    </row>
    <row r="30" spans="6:12" ht="14.25">
      <c r="F30" s="45"/>
      <c r="G30" s="43"/>
      <c r="H30" s="45"/>
      <c r="I30" s="47"/>
      <c r="J30" s="45"/>
      <c r="K30" s="46"/>
      <c r="L30" s="45"/>
    </row>
    <row r="31" spans="1:12" ht="15.75" thickBot="1">
      <c r="A31" s="29" t="s">
        <v>163</v>
      </c>
      <c r="B31" s="22"/>
      <c r="F31" s="49">
        <f>SUM(F27:F29)</f>
        <v>6376</v>
      </c>
      <c r="G31" s="43"/>
      <c r="H31" s="49">
        <f>SUM(H27:H29)</f>
        <v>2710</v>
      </c>
      <c r="I31" s="44"/>
      <c r="J31" s="49">
        <f>SUM(J27:J29)</f>
        <v>6376</v>
      </c>
      <c r="K31" s="43"/>
      <c r="L31" s="49">
        <f>SUM(L27:L29)</f>
        <v>2710</v>
      </c>
    </row>
    <row r="32" spans="2:12" ht="15">
      <c r="B32" s="22"/>
      <c r="F32" s="43"/>
      <c r="G32" s="43"/>
      <c r="H32" s="43"/>
      <c r="I32" s="44"/>
      <c r="J32" s="43"/>
      <c r="K32" s="43"/>
      <c r="L32" s="43"/>
    </row>
    <row r="33" spans="1:12" ht="14.25">
      <c r="A33" s="27"/>
      <c r="F33" s="43"/>
      <c r="G33" s="43"/>
      <c r="H33" s="43"/>
      <c r="I33" s="44"/>
      <c r="J33" s="43"/>
      <c r="K33" s="43"/>
      <c r="L33" s="43"/>
    </row>
    <row r="34" spans="1:12" ht="14.25">
      <c r="A34" s="19" t="s">
        <v>99</v>
      </c>
      <c r="F34" s="43"/>
      <c r="G34" s="43"/>
      <c r="H34" s="43"/>
      <c r="I34" s="44"/>
      <c r="J34" s="43"/>
      <c r="K34" s="43"/>
      <c r="L34" s="43"/>
    </row>
    <row r="35" spans="1:12" ht="14.25">
      <c r="A35" s="19" t="s">
        <v>100</v>
      </c>
      <c r="F35" s="43">
        <v>3034</v>
      </c>
      <c r="G35" s="43"/>
      <c r="H35" s="43">
        <v>769</v>
      </c>
      <c r="I35" s="44"/>
      <c r="J35" s="43">
        <v>3034</v>
      </c>
      <c r="K35" s="43"/>
      <c r="L35" s="43">
        <v>769</v>
      </c>
    </row>
    <row r="36" spans="1:12" ht="14.25">
      <c r="A36" s="19" t="s">
        <v>6</v>
      </c>
      <c r="F36" s="43">
        <v>3342</v>
      </c>
      <c r="G36" s="43"/>
      <c r="H36" s="43">
        <v>1941</v>
      </c>
      <c r="I36" s="44"/>
      <c r="J36" s="43">
        <v>3342</v>
      </c>
      <c r="K36" s="43"/>
      <c r="L36" s="43">
        <v>1941</v>
      </c>
    </row>
    <row r="37" spans="6:12" ht="15" thickBot="1">
      <c r="F37" s="50">
        <f>F35+F36</f>
        <v>6376</v>
      </c>
      <c r="G37" s="43"/>
      <c r="H37" s="50">
        <f>H35+H36</f>
        <v>2710</v>
      </c>
      <c r="I37" s="44"/>
      <c r="J37" s="50">
        <f>J35+J36</f>
        <v>6376</v>
      </c>
      <c r="K37" s="43"/>
      <c r="L37" s="50">
        <f>L35+L36</f>
        <v>2710</v>
      </c>
    </row>
    <row r="38" spans="6:12" ht="14.25">
      <c r="F38" s="44"/>
      <c r="G38" s="43"/>
      <c r="H38" s="44"/>
      <c r="I38" s="44"/>
      <c r="J38" s="44"/>
      <c r="K38" s="43"/>
      <c r="L38" s="44"/>
    </row>
    <row r="39" spans="1:12" ht="15">
      <c r="A39" s="22" t="s">
        <v>101</v>
      </c>
      <c r="F39" s="43"/>
      <c r="G39" s="43"/>
      <c r="H39" s="43"/>
      <c r="I39" s="44"/>
      <c r="J39" s="43"/>
      <c r="K39" s="43"/>
      <c r="L39" s="43"/>
    </row>
    <row r="40" spans="2:12" ht="15">
      <c r="B40" s="22" t="s">
        <v>102</v>
      </c>
      <c r="F40" s="43"/>
      <c r="G40" s="43"/>
      <c r="H40" s="43"/>
      <c r="I40" s="44"/>
      <c r="J40" s="43"/>
      <c r="K40" s="43"/>
      <c r="L40" s="43"/>
    </row>
    <row r="41" spans="2:12" ht="15">
      <c r="B41" s="22"/>
      <c r="F41" s="43"/>
      <c r="G41" s="43"/>
      <c r="H41" s="43"/>
      <c r="I41" s="44"/>
      <c r="J41" s="43"/>
      <c r="K41" s="43"/>
      <c r="L41" s="43"/>
    </row>
    <row r="42" spans="2:12" ht="15">
      <c r="B42" s="22"/>
      <c r="F42" s="43"/>
      <c r="G42" s="43"/>
      <c r="H42" s="43"/>
      <c r="I42" s="44"/>
      <c r="J42" s="43"/>
      <c r="K42" s="43"/>
      <c r="L42" s="43"/>
    </row>
    <row r="43" spans="1:12" ht="15" thickBot="1">
      <c r="A43" s="27" t="s">
        <v>201</v>
      </c>
      <c r="E43" s="23" t="s">
        <v>245</v>
      </c>
      <c r="F43" s="51">
        <f>F35/100000*100</f>
        <v>3.034</v>
      </c>
      <c r="G43" s="52"/>
      <c r="H43" s="53">
        <f>H35/100000*100</f>
        <v>0.769</v>
      </c>
      <c r="I43" s="54"/>
      <c r="J43" s="51">
        <f>J35/100000*100</f>
        <v>3.034</v>
      </c>
      <c r="K43" s="52"/>
      <c r="L43" s="53">
        <f>L35/100000*100</f>
        <v>0.769</v>
      </c>
    </row>
    <row r="44" spans="6:9" ht="14.25">
      <c r="F44" s="54"/>
      <c r="G44" s="54"/>
      <c r="H44" s="54"/>
      <c r="I44" s="54"/>
    </row>
    <row r="45" spans="6:9" ht="14.25">
      <c r="F45" s="54"/>
      <c r="G45" s="54"/>
      <c r="H45" s="54"/>
      <c r="I45" s="54"/>
    </row>
    <row r="47" ht="14.25">
      <c r="A47" s="27"/>
    </row>
    <row r="48" ht="14.25">
      <c r="A48" s="27"/>
    </row>
    <row r="49" ht="14.25">
      <c r="A49" s="27"/>
    </row>
    <row r="50" ht="14.25">
      <c r="A50" s="27"/>
    </row>
    <row r="52" ht="14.25">
      <c r="A52" s="27"/>
    </row>
    <row r="53" ht="14.25">
      <c r="A53" s="27"/>
    </row>
    <row r="54" ht="14.25">
      <c r="A54" s="27"/>
    </row>
    <row r="55" ht="14.25">
      <c r="A55" s="27"/>
    </row>
    <row r="56" ht="14.25">
      <c r="A56" s="27"/>
    </row>
    <row r="57" ht="14.25">
      <c r="A57" s="27"/>
    </row>
    <row r="58" ht="14.25">
      <c r="A58" s="27"/>
    </row>
    <row r="59" ht="14.25">
      <c r="A59" s="27"/>
    </row>
    <row r="70" ht="14.25">
      <c r="A70" s="27"/>
    </row>
    <row r="71" ht="14.25">
      <c r="A71" s="27"/>
    </row>
    <row r="72" ht="14.25">
      <c r="A72" s="27"/>
    </row>
    <row r="74" ht="14.25">
      <c r="A74" s="27"/>
    </row>
    <row r="75" ht="14.25">
      <c r="A75" s="27"/>
    </row>
    <row r="76" ht="14.25">
      <c r="A76" s="27"/>
    </row>
  </sheetData>
  <mergeCells count="2">
    <mergeCell ref="F7:H7"/>
    <mergeCell ref="J7:L7"/>
  </mergeCells>
  <printOptions/>
  <pageMargins left="0.38" right="0.21" top="0.54" bottom="1" header="0.53" footer="0.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cols>
    <col min="1" max="1" width="4.00390625" style="19" customWidth="1"/>
    <col min="2" max="2" width="46.8515625" style="19" customWidth="1"/>
    <col min="3" max="3" width="7.421875" style="23" customWidth="1"/>
    <col min="4" max="4" width="11.421875" style="19" customWidth="1"/>
    <col min="5" max="5" width="2.28125" style="19" customWidth="1"/>
    <col min="6" max="6" width="14.140625" style="19" customWidth="1"/>
    <col min="7" max="7" width="11.57421875" style="19" customWidth="1"/>
    <col min="8" max="16384" width="9.140625" style="19" customWidth="1"/>
  </cols>
  <sheetData>
    <row r="1" ht="15">
      <c r="A1" s="22" t="s">
        <v>1</v>
      </c>
    </row>
    <row r="2" ht="14.25">
      <c r="A2" s="10" t="s">
        <v>255</v>
      </c>
    </row>
    <row r="3" spans="1:2" ht="15">
      <c r="A3" s="22" t="s">
        <v>119</v>
      </c>
      <c r="B3" s="22"/>
    </row>
    <row r="4" spans="1:2" ht="15">
      <c r="A4" s="22" t="s">
        <v>12</v>
      </c>
      <c r="B4" s="22"/>
    </row>
    <row r="5" spans="1:2" ht="15">
      <c r="A5" s="10" t="s">
        <v>135</v>
      </c>
      <c r="B5" s="22"/>
    </row>
    <row r="6" spans="4:6" ht="15">
      <c r="D6" s="24" t="s">
        <v>9</v>
      </c>
      <c r="E6" s="24"/>
      <c r="F6" s="24" t="s">
        <v>9</v>
      </c>
    </row>
    <row r="7" spans="3:6" ht="15">
      <c r="C7" s="17" t="s">
        <v>92</v>
      </c>
      <c r="D7" s="24" t="s">
        <v>2</v>
      </c>
      <c r="E7" s="24"/>
      <c r="F7" s="24" t="s">
        <v>14</v>
      </c>
    </row>
    <row r="8" spans="1:6" ht="15">
      <c r="A8" s="22"/>
      <c r="B8" s="22"/>
      <c r="D8" s="24" t="s">
        <v>13</v>
      </c>
      <c r="E8" s="24"/>
      <c r="F8" s="24" t="s">
        <v>13</v>
      </c>
    </row>
    <row r="9" spans="1:2" ht="15">
      <c r="A9" s="22" t="s">
        <v>127</v>
      </c>
      <c r="B9" s="22"/>
    </row>
    <row r="10" spans="1:6" ht="14.25">
      <c r="A10" s="19" t="s">
        <v>103</v>
      </c>
      <c r="C10" s="23" t="s">
        <v>227</v>
      </c>
      <c r="D10" s="25">
        <v>89188</v>
      </c>
      <c r="E10" s="25"/>
      <c r="F10" s="25">
        <v>89683</v>
      </c>
    </row>
    <row r="11" spans="1:6" ht="14.25">
      <c r="A11" s="19" t="s">
        <v>3</v>
      </c>
      <c r="D11" s="25">
        <v>108524</v>
      </c>
      <c r="E11" s="25"/>
      <c r="F11" s="25">
        <v>108872</v>
      </c>
    </row>
    <row r="12" spans="1:6" ht="14.25">
      <c r="A12" s="19" t="s">
        <v>104</v>
      </c>
      <c r="D12" s="25">
        <v>25478</v>
      </c>
      <c r="E12" s="25"/>
      <c r="F12" s="25">
        <v>25315</v>
      </c>
    </row>
    <row r="13" spans="1:6" ht="14.25">
      <c r="A13" s="19" t="s">
        <v>82</v>
      </c>
      <c r="D13" s="25">
        <v>3772</v>
      </c>
      <c r="E13" s="25"/>
      <c r="F13" s="25">
        <v>4623</v>
      </c>
    </row>
    <row r="14" spans="1:6" ht="14.25">
      <c r="A14" s="19" t="s">
        <v>4</v>
      </c>
      <c r="D14" s="25">
        <v>23812</v>
      </c>
      <c r="E14" s="25"/>
      <c r="F14" s="25">
        <v>23484</v>
      </c>
    </row>
    <row r="15" spans="1:6" ht="14.25">
      <c r="A15" s="19" t="s">
        <v>105</v>
      </c>
      <c r="D15" s="25">
        <v>720</v>
      </c>
      <c r="E15" s="25"/>
      <c r="F15" s="25">
        <v>720</v>
      </c>
    </row>
    <row r="16" spans="4:6" ht="14.25">
      <c r="D16" s="32">
        <f>SUM(D9:D15)</f>
        <v>251494</v>
      </c>
      <c r="E16" s="25"/>
      <c r="F16" s="32">
        <f>SUM(F9:F15)</f>
        <v>252697</v>
      </c>
    </row>
    <row r="17" spans="1:6" ht="15">
      <c r="A17" s="22" t="s">
        <v>128</v>
      </c>
      <c r="B17" s="22"/>
      <c r="D17" s="25"/>
      <c r="E17" s="25"/>
      <c r="F17" s="25"/>
    </row>
    <row r="18" spans="1:6" ht="14.25">
      <c r="A18" s="19" t="s">
        <v>106</v>
      </c>
      <c r="D18" s="25">
        <v>167130</v>
      </c>
      <c r="E18" s="25"/>
      <c r="F18" s="25">
        <v>162307</v>
      </c>
    </row>
    <row r="19" spans="1:6" ht="14.25">
      <c r="A19" s="19" t="s">
        <v>107</v>
      </c>
      <c r="D19" s="25">
        <v>3017</v>
      </c>
      <c r="E19" s="25"/>
      <c r="F19" s="25">
        <v>2871</v>
      </c>
    </row>
    <row r="20" spans="1:6" ht="14.25">
      <c r="A20" s="19" t="s">
        <v>108</v>
      </c>
      <c r="D20" s="25">
        <v>62929</v>
      </c>
      <c r="E20" s="25"/>
      <c r="F20" s="25">
        <v>60374</v>
      </c>
    </row>
    <row r="21" spans="1:6" ht="14.25">
      <c r="A21" s="19" t="s">
        <v>109</v>
      </c>
      <c r="D21" s="25">
        <v>112227</v>
      </c>
      <c r="E21" s="25"/>
      <c r="F21" s="25">
        <v>110061</v>
      </c>
    </row>
    <row r="22" spans="1:6" ht="14.25">
      <c r="A22" s="19" t="s">
        <v>5</v>
      </c>
      <c r="D22" s="25">
        <v>932</v>
      </c>
      <c r="E22" s="25"/>
      <c r="F22" s="25">
        <v>1950</v>
      </c>
    </row>
    <row r="23" spans="1:6" ht="14.25">
      <c r="A23" s="19" t="s">
        <v>110</v>
      </c>
      <c r="D23" s="28">
        <v>44468</v>
      </c>
      <c r="E23" s="25"/>
      <c r="F23" s="28">
        <v>42658</v>
      </c>
    </row>
    <row r="24" spans="4:6" ht="14.25">
      <c r="D24" s="32">
        <f>SUM(D18:D23)</f>
        <v>390703</v>
      </c>
      <c r="E24" s="25"/>
      <c r="F24" s="32">
        <f>SUM(F18:F23)</f>
        <v>380221</v>
      </c>
    </row>
    <row r="25" spans="4:6" ht="14.25">
      <c r="D25" s="25"/>
      <c r="E25" s="25"/>
      <c r="F25" s="25"/>
    </row>
    <row r="26" spans="1:6" ht="15">
      <c r="A26" s="22" t="s">
        <v>129</v>
      </c>
      <c r="D26" s="25"/>
      <c r="E26" s="25"/>
      <c r="F26" s="25"/>
    </row>
    <row r="28" spans="1:6" ht="14.25">
      <c r="A28" s="19" t="s">
        <v>115</v>
      </c>
      <c r="C28" s="23" t="s">
        <v>241</v>
      </c>
      <c r="D28" s="25">
        <v>87028</v>
      </c>
      <c r="E28" s="25"/>
      <c r="F28" s="25">
        <v>85679</v>
      </c>
    </row>
    <row r="29" spans="1:6" ht="14.25">
      <c r="A29" s="19" t="s">
        <v>117</v>
      </c>
      <c r="D29" s="25">
        <v>10115</v>
      </c>
      <c r="E29" s="25"/>
      <c r="F29" s="25">
        <v>6341</v>
      </c>
    </row>
    <row r="30" spans="1:6" ht="14.25">
      <c r="A30" s="19" t="s">
        <v>118</v>
      </c>
      <c r="D30" s="25">
        <v>58940</v>
      </c>
      <c r="E30" s="25"/>
      <c r="F30" s="25">
        <v>59941</v>
      </c>
    </row>
    <row r="31" spans="1:6" ht="14.25">
      <c r="A31" s="19" t="s">
        <v>166</v>
      </c>
      <c r="D31" s="26">
        <v>4126</v>
      </c>
      <c r="E31" s="26"/>
      <c r="F31" s="26">
        <v>3204</v>
      </c>
    </row>
    <row r="32" spans="1:6" ht="14.25">
      <c r="A32" s="19" t="s">
        <v>202</v>
      </c>
      <c r="D32" s="25">
        <v>2482</v>
      </c>
      <c r="E32" s="25"/>
      <c r="F32" s="25">
        <v>2571</v>
      </c>
    </row>
    <row r="33" spans="4:6" ht="14.25">
      <c r="D33" s="32">
        <f>SUM(D27:D32)</f>
        <v>162691</v>
      </c>
      <c r="E33" s="25"/>
      <c r="F33" s="32">
        <f>SUM(F27:F32)</f>
        <v>157736</v>
      </c>
    </row>
    <row r="34" spans="4:6" ht="14.25">
      <c r="D34" s="25"/>
      <c r="E34" s="25"/>
      <c r="F34" s="25"/>
    </row>
    <row r="35" spans="1:6" ht="15">
      <c r="A35" s="22" t="s">
        <v>130</v>
      </c>
      <c r="D35" s="25">
        <f>D24-D33</f>
        <v>228012</v>
      </c>
      <c r="E35" s="25"/>
      <c r="F35" s="25">
        <f>F24-F33</f>
        <v>222485</v>
      </c>
    </row>
    <row r="36" spans="4:6" ht="15" thickBot="1">
      <c r="D36" s="31">
        <f>D16+D35</f>
        <v>479506</v>
      </c>
      <c r="E36" s="25"/>
      <c r="F36" s="31">
        <f>F16+F35</f>
        <v>475182</v>
      </c>
    </row>
    <row r="37" spans="4:6" ht="14.25">
      <c r="D37" s="25"/>
      <c r="E37" s="25"/>
      <c r="F37" s="25"/>
    </row>
    <row r="38" spans="1:6" ht="15">
      <c r="A38" s="22" t="s">
        <v>131</v>
      </c>
      <c r="B38" s="22"/>
      <c r="D38" s="25"/>
      <c r="E38" s="25"/>
      <c r="F38" s="25"/>
    </row>
    <row r="39" spans="1:6" ht="14.25">
      <c r="A39" s="19" t="s">
        <v>111</v>
      </c>
      <c r="D39" s="25">
        <v>100000</v>
      </c>
      <c r="E39" s="25"/>
      <c r="F39" s="25">
        <v>100000</v>
      </c>
    </row>
    <row r="40" spans="1:6" ht="14.25">
      <c r="A40" s="19" t="s">
        <v>112</v>
      </c>
      <c r="D40" s="25">
        <v>172770</v>
      </c>
      <c r="E40" s="25"/>
      <c r="F40" s="25">
        <v>172770</v>
      </c>
    </row>
    <row r="41" spans="1:6" ht="14.25">
      <c r="A41" s="19" t="s">
        <v>132</v>
      </c>
      <c r="D41" s="28">
        <v>71130</v>
      </c>
      <c r="E41" s="25"/>
      <c r="F41" s="28">
        <v>67750</v>
      </c>
    </row>
    <row r="42" spans="1:6" ht="14.25">
      <c r="A42" s="19" t="s">
        <v>133</v>
      </c>
      <c r="D42" s="25">
        <f>SUM(D38:D41)</f>
        <v>343900</v>
      </c>
      <c r="E42" s="25"/>
      <c r="F42" s="25">
        <f>SUM(F38:F41)</f>
        <v>340520</v>
      </c>
    </row>
    <row r="43" spans="1:6" ht="14.25">
      <c r="A43" s="19" t="s">
        <v>6</v>
      </c>
      <c r="D43" s="25">
        <v>70003</v>
      </c>
      <c r="E43" s="25"/>
      <c r="F43" s="25">
        <v>66661</v>
      </c>
    </row>
    <row r="44" spans="1:6" ht="15">
      <c r="A44" s="22" t="s">
        <v>113</v>
      </c>
      <c r="D44" s="32">
        <f>SUM(D42:D43)</f>
        <v>413903</v>
      </c>
      <c r="E44" s="25"/>
      <c r="F44" s="32">
        <f>SUM(F42:F43)</f>
        <v>407181</v>
      </c>
    </row>
    <row r="45" spans="4:6" ht="14.25">
      <c r="D45" s="25"/>
      <c r="E45" s="25"/>
      <c r="F45" s="25"/>
    </row>
    <row r="46" spans="4:6" ht="14.25">
      <c r="D46" s="25"/>
      <c r="E46" s="25"/>
      <c r="F46" s="25"/>
    </row>
    <row r="47" spans="1:6" ht="14.25">
      <c r="A47" s="19" t="s">
        <v>115</v>
      </c>
      <c r="C47" s="23" t="s">
        <v>241</v>
      </c>
      <c r="D47" s="25">
        <v>60299</v>
      </c>
      <c r="E47" s="25"/>
      <c r="F47" s="25">
        <v>62889</v>
      </c>
    </row>
    <row r="48" spans="1:6" ht="14.25">
      <c r="A48" s="19" t="s">
        <v>134</v>
      </c>
      <c r="D48" s="25">
        <v>887</v>
      </c>
      <c r="E48" s="25"/>
      <c r="F48" s="25">
        <v>695</v>
      </c>
    </row>
    <row r="49" spans="1:6" ht="14.25">
      <c r="A49" s="19" t="s">
        <v>116</v>
      </c>
      <c r="D49" s="25">
        <v>4417</v>
      </c>
      <c r="E49" s="25"/>
      <c r="F49" s="25">
        <v>4417</v>
      </c>
    </row>
    <row r="50" spans="1:6" ht="15">
      <c r="A50" s="22" t="s">
        <v>114</v>
      </c>
      <c r="D50" s="32">
        <f>SUM(D46:D49)</f>
        <v>65603</v>
      </c>
      <c r="E50" s="25"/>
      <c r="F50" s="32">
        <f>SUM(F46:F49)</f>
        <v>68001</v>
      </c>
    </row>
    <row r="51" spans="4:6" ht="15" thickBot="1">
      <c r="D51" s="31">
        <f>D44+D50</f>
        <v>479506</v>
      </c>
      <c r="F51" s="31">
        <f>F44+F50</f>
        <v>475182</v>
      </c>
    </row>
    <row r="53" ht="14.25"/>
    <row r="54" ht="14.25"/>
    <row r="55" ht="14.25"/>
  </sheetData>
  <printOptions/>
  <pageMargins left="0.6" right="0.55" top="0.49" bottom="0.2" header="0.24" footer="0.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9.140625" defaultRowHeight="12.75"/>
  <cols>
    <col min="1" max="1" width="3.421875" style="19" customWidth="1"/>
    <col min="2" max="2" width="25.140625" style="19" customWidth="1"/>
    <col min="3" max="3" width="9.140625" style="19" customWidth="1"/>
    <col min="4" max="4" width="11.28125" style="19" customWidth="1"/>
    <col min="5" max="5" width="10.140625" style="19" customWidth="1"/>
    <col min="6" max="6" width="15.57421875" style="19" customWidth="1"/>
    <col min="7" max="7" width="11.57421875" style="19" customWidth="1"/>
    <col min="8" max="8" width="9.7109375" style="19" customWidth="1"/>
    <col min="9" max="9" width="11.00390625" style="19" customWidth="1"/>
    <col min="10" max="16384" width="9.140625" style="19" customWidth="1"/>
  </cols>
  <sheetData>
    <row r="1" ht="15">
      <c r="A1" s="22" t="s">
        <v>1</v>
      </c>
    </row>
    <row r="2" ht="14.25">
      <c r="A2" s="19" t="s">
        <v>255</v>
      </c>
    </row>
    <row r="3" ht="15">
      <c r="A3" s="22" t="s">
        <v>120</v>
      </c>
    </row>
    <row r="4" ht="15">
      <c r="A4" s="22" t="s">
        <v>25</v>
      </c>
    </row>
    <row r="5" ht="14.25">
      <c r="A5" s="19" t="s">
        <v>135</v>
      </c>
    </row>
    <row r="7" spans="3:9" ht="15">
      <c r="C7" s="22"/>
      <c r="D7" s="22" t="s">
        <v>258</v>
      </c>
      <c r="E7" s="22"/>
      <c r="F7" s="22"/>
      <c r="G7" s="22"/>
      <c r="H7" s="24" t="s">
        <v>21</v>
      </c>
      <c r="I7" s="24" t="s">
        <v>22</v>
      </c>
    </row>
    <row r="8" spans="3:9" ht="15">
      <c r="C8" s="17" t="s">
        <v>92</v>
      </c>
      <c r="D8" s="22"/>
      <c r="E8" s="22"/>
      <c r="F8" s="24" t="s">
        <v>20</v>
      </c>
      <c r="G8" s="22"/>
      <c r="H8" s="24" t="s">
        <v>270</v>
      </c>
      <c r="I8" s="24" t="s">
        <v>23</v>
      </c>
    </row>
    <row r="9" spans="3:9" ht="15">
      <c r="C9" s="22"/>
      <c r="D9" s="24" t="s">
        <v>15</v>
      </c>
      <c r="E9" s="24" t="s">
        <v>15</v>
      </c>
      <c r="F9" s="24" t="s">
        <v>18</v>
      </c>
      <c r="G9" s="24"/>
      <c r="H9" s="24"/>
      <c r="I9" s="24"/>
    </row>
    <row r="10" spans="3:9" ht="15">
      <c r="C10" s="22"/>
      <c r="D10" s="24" t="s">
        <v>16</v>
      </c>
      <c r="E10" s="24" t="s">
        <v>17</v>
      </c>
      <c r="F10" s="24" t="s">
        <v>19</v>
      </c>
      <c r="G10" s="24" t="s">
        <v>84</v>
      </c>
      <c r="H10" s="24"/>
      <c r="I10" s="24"/>
    </row>
    <row r="11" spans="3:9" ht="15">
      <c r="C11" s="22"/>
      <c r="D11" s="24" t="s">
        <v>13</v>
      </c>
      <c r="E11" s="24" t="s">
        <v>13</v>
      </c>
      <c r="F11" s="24" t="s">
        <v>13</v>
      </c>
      <c r="G11" s="24" t="s">
        <v>13</v>
      </c>
      <c r="H11" s="24" t="s">
        <v>13</v>
      </c>
      <c r="I11" s="24" t="s">
        <v>13</v>
      </c>
    </row>
    <row r="14" spans="1:9" ht="15">
      <c r="A14" s="22" t="s">
        <v>121</v>
      </c>
      <c r="C14" s="23"/>
      <c r="D14" s="25">
        <v>100000</v>
      </c>
      <c r="E14" s="25">
        <v>172770</v>
      </c>
      <c r="F14" s="25">
        <v>65021</v>
      </c>
      <c r="G14" s="25">
        <f>SUM(D14:F14)</f>
        <v>337791</v>
      </c>
      <c r="H14" s="25">
        <v>66722</v>
      </c>
      <c r="I14" s="25">
        <f>SUM(G14:H14)</f>
        <v>404513</v>
      </c>
    </row>
    <row r="15" spans="3:9" ht="14.25">
      <c r="C15" s="23"/>
      <c r="D15" s="25"/>
      <c r="E15" s="25"/>
      <c r="F15" s="25"/>
      <c r="G15" s="25"/>
      <c r="H15" s="25"/>
      <c r="I15" s="25"/>
    </row>
    <row r="16" spans="1:9" ht="14.25">
      <c r="A16" s="19" t="s">
        <v>98</v>
      </c>
      <c r="C16" s="23"/>
      <c r="D16" s="26">
        <v>0</v>
      </c>
      <c r="E16" s="26">
        <v>0</v>
      </c>
      <c r="F16" s="26">
        <v>769</v>
      </c>
      <c r="G16" s="26">
        <f>SUM(D16:F16)</f>
        <v>769</v>
      </c>
      <c r="H16" s="26">
        <v>1941</v>
      </c>
      <c r="I16" s="26">
        <f>SUM(G16:H16)</f>
        <v>2710</v>
      </c>
    </row>
    <row r="17" spans="3:9" ht="14.25">
      <c r="C17" s="23"/>
      <c r="D17" s="28"/>
      <c r="E17" s="28"/>
      <c r="F17" s="28"/>
      <c r="G17" s="28"/>
      <c r="H17" s="28"/>
      <c r="I17" s="28"/>
    </row>
    <row r="18" spans="3:9" ht="14.25">
      <c r="C18" s="23"/>
      <c r="D18" s="26"/>
      <c r="E18" s="26"/>
      <c r="F18" s="26"/>
      <c r="G18" s="26"/>
      <c r="H18" s="26"/>
      <c r="I18" s="26"/>
    </row>
    <row r="19" spans="1:9" ht="15.75" thickBot="1">
      <c r="A19" s="22" t="s">
        <v>165</v>
      </c>
      <c r="C19" s="23"/>
      <c r="D19" s="30">
        <f aca="true" t="shared" si="0" ref="D19:I19">SUM(D14:D16)</f>
        <v>100000</v>
      </c>
      <c r="E19" s="30">
        <f t="shared" si="0"/>
        <v>172770</v>
      </c>
      <c r="F19" s="30">
        <f t="shared" si="0"/>
        <v>65790</v>
      </c>
      <c r="G19" s="30">
        <f t="shared" si="0"/>
        <v>338560</v>
      </c>
      <c r="H19" s="30">
        <f t="shared" si="0"/>
        <v>68663</v>
      </c>
      <c r="I19" s="30">
        <f t="shared" si="0"/>
        <v>407223</v>
      </c>
    </row>
    <row r="20" spans="1:9" ht="15">
      <c r="A20" s="22"/>
      <c r="C20" s="23"/>
      <c r="D20" s="25"/>
      <c r="E20" s="25"/>
      <c r="F20" s="25"/>
      <c r="G20" s="25"/>
      <c r="H20" s="25"/>
      <c r="I20" s="25"/>
    </row>
    <row r="21" spans="1:9" ht="15">
      <c r="A21" s="22"/>
      <c r="C21" s="23"/>
      <c r="D21" s="25"/>
      <c r="E21" s="25"/>
      <c r="F21" s="25"/>
      <c r="G21" s="25"/>
      <c r="H21" s="25"/>
      <c r="I21" s="25"/>
    </row>
    <row r="22" spans="1:9" ht="15">
      <c r="A22" s="22"/>
      <c r="C22" s="23"/>
      <c r="D22" s="25"/>
      <c r="E22" s="25"/>
      <c r="F22" s="25"/>
      <c r="G22" s="25"/>
      <c r="H22" s="25"/>
      <c r="I22" s="25"/>
    </row>
    <row r="23" spans="1:9" ht="15">
      <c r="A23" s="22"/>
      <c r="C23" s="23"/>
      <c r="D23" s="25"/>
      <c r="E23" s="25"/>
      <c r="F23" s="25"/>
      <c r="G23" s="25"/>
      <c r="H23" s="25"/>
      <c r="I23" s="25"/>
    </row>
    <row r="24" spans="3:9" ht="14.25">
      <c r="C24" s="23"/>
      <c r="D24" s="25"/>
      <c r="E24" s="25"/>
      <c r="F24" s="25"/>
      <c r="G24" s="25"/>
      <c r="H24" s="25"/>
      <c r="I24" s="25"/>
    </row>
    <row r="25" spans="1:9" ht="15">
      <c r="A25" s="22" t="s">
        <v>122</v>
      </c>
      <c r="C25" s="23"/>
      <c r="D25" s="25">
        <v>100000</v>
      </c>
      <c r="E25" s="25">
        <v>172770</v>
      </c>
      <c r="F25" s="25">
        <v>67750</v>
      </c>
      <c r="G25" s="25">
        <f>SUM(D25:F25)</f>
        <v>340520</v>
      </c>
      <c r="H25" s="25">
        <v>66661</v>
      </c>
      <c r="I25" s="25">
        <f>G25+H25</f>
        <v>407181</v>
      </c>
    </row>
    <row r="26" spans="3:9" ht="14.25">
      <c r="C26" s="23"/>
      <c r="D26" s="25"/>
      <c r="E26" s="25"/>
      <c r="F26" s="25"/>
      <c r="G26" s="25"/>
      <c r="H26" s="25"/>
      <c r="I26" s="25"/>
    </row>
    <row r="27" spans="1:9" ht="14.25">
      <c r="A27" s="19" t="s">
        <v>256</v>
      </c>
      <c r="C27" s="23" t="s">
        <v>257</v>
      </c>
      <c r="D27" s="25">
        <v>0</v>
      </c>
      <c r="E27" s="25">
        <v>0</v>
      </c>
      <c r="F27" s="25">
        <v>346</v>
      </c>
      <c r="G27" s="25">
        <f>SUM(D27:F27)</f>
        <v>346</v>
      </c>
      <c r="H27" s="25">
        <v>0</v>
      </c>
      <c r="I27" s="25">
        <f>G27+H27</f>
        <v>346</v>
      </c>
    </row>
    <row r="28" spans="3:9" ht="14.25">
      <c r="C28" s="23"/>
      <c r="D28" s="28"/>
      <c r="E28" s="28"/>
      <c r="F28" s="28"/>
      <c r="G28" s="28"/>
      <c r="H28" s="28"/>
      <c r="I28" s="28"/>
    </row>
    <row r="29" spans="1:9" ht="15">
      <c r="A29" s="22" t="s">
        <v>123</v>
      </c>
      <c r="D29" s="25">
        <f aca="true" t="shared" si="1" ref="D29:I29">SUM(D25:D28)</f>
        <v>100000</v>
      </c>
      <c r="E29" s="25">
        <f t="shared" si="1"/>
        <v>172770</v>
      </c>
      <c r="F29" s="25">
        <f t="shared" si="1"/>
        <v>68096</v>
      </c>
      <c r="G29" s="25">
        <f t="shared" si="1"/>
        <v>340866</v>
      </c>
      <c r="H29" s="25">
        <f t="shared" si="1"/>
        <v>66661</v>
      </c>
      <c r="I29" s="25">
        <f t="shared" si="1"/>
        <v>407527</v>
      </c>
    </row>
    <row r="30" spans="1:9" ht="15">
      <c r="A30" s="22"/>
      <c r="D30" s="25"/>
      <c r="E30" s="25"/>
      <c r="F30" s="25"/>
      <c r="G30" s="25"/>
      <c r="H30" s="25"/>
      <c r="I30" s="25"/>
    </row>
    <row r="31" spans="1:9" ht="14.25">
      <c r="A31" s="19" t="s">
        <v>98</v>
      </c>
      <c r="D31" s="26">
        <v>0</v>
      </c>
      <c r="E31" s="26">
        <v>0</v>
      </c>
      <c r="F31" s="26">
        <v>3034</v>
      </c>
      <c r="G31" s="26">
        <f>SUM(D31:F31)</f>
        <v>3034</v>
      </c>
      <c r="H31" s="26">
        <v>3342</v>
      </c>
      <c r="I31" s="26">
        <f>SUM(G31:H31)</f>
        <v>6376</v>
      </c>
    </row>
    <row r="32" spans="4:9" ht="14.25">
      <c r="D32" s="28"/>
      <c r="E32" s="28"/>
      <c r="F32" s="28"/>
      <c r="G32" s="28"/>
      <c r="H32" s="28"/>
      <c r="I32" s="28"/>
    </row>
    <row r="33" spans="4:9" ht="14.25">
      <c r="D33" s="26"/>
      <c r="E33" s="26"/>
      <c r="F33" s="26"/>
      <c r="G33" s="26"/>
      <c r="H33" s="26"/>
      <c r="I33" s="26"/>
    </row>
    <row r="34" spans="1:9" ht="15.75" thickBot="1">
      <c r="A34" s="22" t="s">
        <v>24</v>
      </c>
      <c r="D34" s="30">
        <f aca="true" t="shared" si="2" ref="D34:I34">SUM(D29:D31)</f>
        <v>100000</v>
      </c>
      <c r="E34" s="30">
        <f t="shared" si="2"/>
        <v>172770</v>
      </c>
      <c r="F34" s="30">
        <f t="shared" si="2"/>
        <v>71130</v>
      </c>
      <c r="G34" s="30">
        <f t="shared" si="2"/>
        <v>343900</v>
      </c>
      <c r="H34" s="30">
        <f t="shared" si="2"/>
        <v>70003</v>
      </c>
      <c r="I34" s="30">
        <f t="shared" si="2"/>
        <v>413903</v>
      </c>
    </row>
    <row r="35" ht="14.25">
      <c r="G35" s="25"/>
    </row>
    <row r="52" ht="14.25"/>
    <row r="53" ht="14.25"/>
  </sheetData>
  <printOptions/>
  <pageMargins left="0.52" right="0.21" top="0.56" bottom="0.35" header="0.3" footer="0.28"/>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E53"/>
  <sheetViews>
    <sheetView workbookViewId="0" topLeftCell="A1">
      <selection activeCell="A1" sqref="A1"/>
    </sheetView>
  </sheetViews>
  <sheetFormatPr defaultColWidth="9.140625" defaultRowHeight="12.75"/>
  <cols>
    <col min="1" max="1" width="3.7109375" style="0" customWidth="1"/>
    <col min="2" max="2" width="65.57421875" style="0" customWidth="1"/>
    <col min="4" max="4" width="1.57421875" style="0" customWidth="1"/>
  </cols>
  <sheetData>
    <row r="1" ht="12.75">
      <c r="A1" s="1" t="s">
        <v>1</v>
      </c>
    </row>
    <row r="2" ht="12.75">
      <c r="A2" s="10" t="s">
        <v>255</v>
      </c>
    </row>
    <row r="3" ht="12.75">
      <c r="A3" s="1" t="s">
        <v>7</v>
      </c>
    </row>
    <row r="4" ht="12.75">
      <c r="A4" s="1" t="s">
        <v>25</v>
      </c>
    </row>
    <row r="5" ht="12.75">
      <c r="A5" s="10" t="s">
        <v>135</v>
      </c>
    </row>
    <row r="6" spans="1:5" ht="14.25">
      <c r="A6" s="19"/>
      <c r="C6" s="56" t="s">
        <v>26</v>
      </c>
      <c r="D6" s="56"/>
      <c r="E6" s="56"/>
    </row>
    <row r="7" spans="3:5" ht="12.75">
      <c r="C7" s="1" t="s">
        <v>74</v>
      </c>
      <c r="D7" s="1"/>
      <c r="E7" s="1" t="s">
        <v>51</v>
      </c>
    </row>
    <row r="8" spans="3:5" ht="12.75">
      <c r="C8" s="7" t="s">
        <v>13</v>
      </c>
      <c r="D8" s="7"/>
      <c r="E8" s="7" t="s">
        <v>13</v>
      </c>
    </row>
    <row r="9" spans="1:5" ht="12.75">
      <c r="A9" s="1" t="s">
        <v>136</v>
      </c>
      <c r="C9" s="1"/>
      <c r="D9" s="1"/>
      <c r="E9" s="1"/>
    </row>
    <row r="10" spans="3:5" ht="12.75">
      <c r="C10" s="1"/>
      <c r="D10" s="1"/>
      <c r="E10" s="1"/>
    </row>
    <row r="11" spans="1:5" ht="12.75">
      <c r="A11" t="s">
        <v>148</v>
      </c>
      <c r="C11" s="12">
        <v>9423</v>
      </c>
      <c r="D11" s="12"/>
      <c r="E11" s="12">
        <v>4329</v>
      </c>
    </row>
    <row r="12" spans="3:5" ht="12.75">
      <c r="C12" s="12"/>
      <c r="D12" s="12"/>
      <c r="E12" s="12"/>
    </row>
    <row r="13" spans="1:5" ht="12.75">
      <c r="A13" t="s">
        <v>167</v>
      </c>
      <c r="C13" s="12"/>
      <c r="D13" s="12"/>
      <c r="E13" s="12"/>
    </row>
    <row r="14" spans="2:5" ht="12.75">
      <c r="B14" t="s">
        <v>168</v>
      </c>
      <c r="C14" s="12">
        <v>1728</v>
      </c>
      <c r="D14" s="12"/>
      <c r="E14" s="12">
        <f>1398</f>
        <v>1398</v>
      </c>
    </row>
    <row r="15" spans="2:5" ht="12.75">
      <c r="B15" t="s">
        <v>169</v>
      </c>
      <c r="C15" s="15">
        <v>1027</v>
      </c>
      <c r="D15" s="12"/>
      <c r="E15" s="15">
        <f>2955+171</f>
        <v>3126</v>
      </c>
    </row>
    <row r="16" spans="1:5" ht="12.75">
      <c r="A16" t="s">
        <v>170</v>
      </c>
      <c r="C16" s="12">
        <f>SUM(C10:C15)</f>
        <v>12178</v>
      </c>
      <c r="D16" s="12"/>
      <c r="E16" s="12">
        <f>SUM(E10:E15)</f>
        <v>8853</v>
      </c>
    </row>
    <row r="17" spans="3:5" ht="12.75">
      <c r="C17" s="12"/>
      <c r="D17" s="12"/>
      <c r="E17" s="12"/>
    </row>
    <row r="18" spans="1:5" ht="12.75">
      <c r="A18" t="s">
        <v>171</v>
      </c>
      <c r="C18" s="12"/>
      <c r="D18" s="12"/>
      <c r="E18" s="12"/>
    </row>
    <row r="19" spans="2:5" ht="12.75">
      <c r="B19" t="s">
        <v>203</v>
      </c>
      <c r="C19" s="12">
        <v>-9689</v>
      </c>
      <c r="D19" s="12"/>
      <c r="E19" s="12">
        <v>7140</v>
      </c>
    </row>
    <row r="20" spans="2:5" ht="12.75">
      <c r="B20" t="s">
        <v>172</v>
      </c>
      <c r="C20" s="15">
        <v>2764</v>
      </c>
      <c r="D20" s="12"/>
      <c r="E20" s="15">
        <v>-1291</v>
      </c>
    </row>
    <row r="21" spans="1:5" ht="12.75">
      <c r="A21" t="s">
        <v>173</v>
      </c>
      <c r="C21" s="12">
        <f>SUM(C16:C20)</f>
        <v>5253</v>
      </c>
      <c r="D21" s="12"/>
      <c r="E21" s="12">
        <f>SUM(E16:E20)</f>
        <v>14702</v>
      </c>
    </row>
    <row r="22" spans="1:5" ht="12.75">
      <c r="A22" t="s">
        <v>174</v>
      </c>
      <c r="C22" s="12">
        <v>-1242</v>
      </c>
      <c r="D22" s="12"/>
      <c r="E22" s="12">
        <v>-1703</v>
      </c>
    </row>
    <row r="23" spans="1:5" ht="12.75">
      <c r="A23" t="s">
        <v>204</v>
      </c>
      <c r="C23" s="14">
        <f>SUM(C21:C22)</f>
        <v>4011</v>
      </c>
      <c r="D23" s="12"/>
      <c r="E23" s="14">
        <f>SUM(E21:E22)</f>
        <v>12999</v>
      </c>
    </row>
    <row r="24" spans="3:5" ht="12.75">
      <c r="C24" s="2"/>
      <c r="D24" s="2"/>
      <c r="E24" s="2"/>
    </row>
    <row r="25" spans="1:5" ht="12.75">
      <c r="A25" s="1" t="s">
        <v>178</v>
      </c>
      <c r="C25" s="2"/>
      <c r="D25" s="2"/>
      <c r="E25" s="2"/>
    </row>
    <row r="26" spans="3:5" ht="12.75">
      <c r="C26" s="2"/>
      <c r="D26" s="2"/>
      <c r="E26" s="2"/>
    </row>
    <row r="27" spans="1:5" ht="12.75">
      <c r="A27" t="s">
        <v>137</v>
      </c>
      <c r="C27" s="2">
        <v>399</v>
      </c>
      <c r="D27" s="2"/>
      <c r="E27" s="2">
        <v>407</v>
      </c>
    </row>
    <row r="28" spans="1:5" ht="12.75">
      <c r="A28" t="s">
        <v>175</v>
      </c>
      <c r="C28" s="2">
        <v>-7</v>
      </c>
      <c r="D28" s="2"/>
      <c r="E28" s="2">
        <f>-528-228</f>
        <v>-756</v>
      </c>
    </row>
    <row r="29" spans="3:5" ht="12.75">
      <c r="C29" s="2"/>
      <c r="D29" s="2"/>
      <c r="E29" s="2"/>
    </row>
    <row r="30" spans="1:5" ht="12.75">
      <c r="A30" t="s">
        <v>269</v>
      </c>
      <c r="C30" s="3">
        <f>SUM(C24:C29)</f>
        <v>392</v>
      </c>
      <c r="D30" s="2"/>
      <c r="E30" s="3">
        <f>SUM(E24:E29)</f>
        <v>-349</v>
      </c>
    </row>
    <row r="31" spans="3:5" ht="12.75">
      <c r="C31" s="2"/>
      <c r="D31" s="2"/>
      <c r="E31" s="2"/>
    </row>
    <row r="32" spans="1:5" ht="12.75">
      <c r="A32" s="1" t="s">
        <v>179</v>
      </c>
      <c r="C32" s="2"/>
      <c r="D32" s="2"/>
      <c r="E32" s="2"/>
    </row>
    <row r="33" spans="3:5" ht="12.75">
      <c r="C33" s="2"/>
      <c r="D33" s="2"/>
      <c r="E33" s="2"/>
    </row>
    <row r="34" spans="1:5" ht="12.75">
      <c r="A34" t="s">
        <v>138</v>
      </c>
      <c r="C34" s="2">
        <v>-1352</v>
      </c>
      <c r="D34" s="2"/>
      <c r="E34" s="2">
        <v>-299</v>
      </c>
    </row>
    <row r="35" spans="1:5" ht="12.75">
      <c r="A35" t="s">
        <v>176</v>
      </c>
      <c r="C35" s="2">
        <v>0</v>
      </c>
      <c r="D35" s="2"/>
      <c r="E35" s="2">
        <v>-2195</v>
      </c>
    </row>
    <row r="36" spans="1:5" ht="12.75">
      <c r="A36" t="s">
        <v>177</v>
      </c>
      <c r="C36" s="2">
        <v>-41</v>
      </c>
      <c r="D36" s="2"/>
      <c r="E36" s="2">
        <v>-3255</v>
      </c>
    </row>
    <row r="37" spans="1:5" ht="12.75">
      <c r="A37" t="s">
        <v>205</v>
      </c>
      <c r="C37" s="3">
        <f>SUM(C31:C36)</f>
        <v>-1393</v>
      </c>
      <c r="D37" s="2"/>
      <c r="E37" s="3">
        <f>SUM(E31:E36)</f>
        <v>-5749</v>
      </c>
    </row>
    <row r="38" spans="3:5" ht="12.75">
      <c r="C38" s="4"/>
      <c r="D38" s="2"/>
      <c r="E38" s="4"/>
    </row>
    <row r="39" spans="1:5" ht="12.75">
      <c r="A39" t="s">
        <v>180</v>
      </c>
      <c r="C39" s="2">
        <f>C23+C30+C37</f>
        <v>3010</v>
      </c>
      <c r="D39" s="2"/>
      <c r="E39" s="2">
        <f>E23+E30+E37</f>
        <v>6901</v>
      </c>
    </row>
    <row r="40" spans="3:5" ht="12.75">
      <c r="C40" s="2"/>
      <c r="D40" s="2"/>
      <c r="E40" s="2"/>
    </row>
    <row r="41" spans="1:5" ht="12.75">
      <c r="A41" t="s">
        <v>181</v>
      </c>
      <c r="C41" s="2">
        <v>29946</v>
      </c>
      <c r="D41" s="2"/>
      <c r="E41" s="2">
        <v>14161</v>
      </c>
    </row>
    <row r="42" spans="3:5" ht="12.75">
      <c r="C42" s="2"/>
      <c r="D42" s="2"/>
      <c r="E42" s="2"/>
    </row>
    <row r="43" spans="1:5" ht="13.5" thickBot="1">
      <c r="A43" t="s">
        <v>182</v>
      </c>
      <c r="C43" s="6">
        <f>SUM(C39:C42)</f>
        <v>32956</v>
      </c>
      <c r="D43" s="2"/>
      <c r="E43" s="6">
        <f>SUM(E39:E42)</f>
        <v>21062</v>
      </c>
    </row>
    <row r="44" spans="1:5" ht="12.75">
      <c r="A44" t="s">
        <v>8</v>
      </c>
      <c r="C44" s="2"/>
      <c r="D44" s="2"/>
      <c r="E44" s="2"/>
    </row>
    <row r="45" spans="1:5" ht="12.75">
      <c r="A45" t="s">
        <v>110</v>
      </c>
      <c r="C45" s="2">
        <v>44468</v>
      </c>
      <c r="D45" s="2"/>
      <c r="E45" s="2">
        <v>33245</v>
      </c>
    </row>
    <row r="46" spans="1:5" ht="12.75">
      <c r="A46" t="s">
        <v>254</v>
      </c>
      <c r="C46" s="16">
        <v>-3727</v>
      </c>
      <c r="D46" s="2"/>
      <c r="E46" s="5">
        <v>-7036</v>
      </c>
    </row>
    <row r="47" spans="3:5" ht="12.75">
      <c r="C47" s="2">
        <f>SUM(C44:C46)</f>
        <v>40741</v>
      </c>
      <c r="D47" s="2"/>
      <c r="E47" s="2">
        <f>SUM(E44:E46)</f>
        <v>26209</v>
      </c>
    </row>
    <row r="48" spans="3:5" ht="12.75">
      <c r="C48" s="2"/>
      <c r="D48" s="2"/>
      <c r="E48" s="2"/>
    </row>
    <row r="49" spans="1:5" ht="12.75">
      <c r="A49" t="s">
        <v>259</v>
      </c>
      <c r="C49" s="2">
        <v>-7785</v>
      </c>
      <c r="D49" s="2"/>
      <c r="E49" s="2">
        <v>-5147</v>
      </c>
    </row>
    <row r="50" ht="12.75">
      <c r="B50" t="s">
        <v>260</v>
      </c>
    </row>
    <row r="51" spans="3:5" ht="13.5" thickBot="1">
      <c r="C51" s="6">
        <f>C47+C49</f>
        <v>32956</v>
      </c>
      <c r="D51" s="4"/>
      <c r="E51" s="6">
        <f>E47+E49</f>
        <v>21062</v>
      </c>
    </row>
    <row r="53" spans="3:5" ht="12.75">
      <c r="C53" s="2"/>
      <c r="E53" s="2"/>
    </row>
  </sheetData>
  <mergeCells count="1">
    <mergeCell ref="C6:E6"/>
  </mergeCells>
  <printOptions/>
  <pageMargins left="0.58" right="0.62" top="0.47" bottom="0.57" header="0.42"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158"/>
  <sheetViews>
    <sheetView workbookViewId="0" topLeftCell="A1">
      <selection activeCell="A1" sqref="A1"/>
    </sheetView>
  </sheetViews>
  <sheetFormatPr defaultColWidth="9.140625" defaultRowHeight="12.75"/>
  <cols>
    <col min="1" max="1" width="3.7109375" style="10" customWidth="1"/>
    <col min="2" max="5" width="9.140625" style="10" customWidth="1"/>
    <col min="6" max="6" width="10.28125" style="10" customWidth="1"/>
    <col min="7" max="7" width="10.140625" style="10" customWidth="1"/>
    <col min="8" max="8" width="15.28125" style="10" customWidth="1"/>
    <col min="9" max="9" width="13.7109375" style="10" customWidth="1"/>
    <col min="10" max="10" width="10.57421875" style="10" customWidth="1"/>
    <col min="11" max="16384" width="9.140625" style="10" customWidth="1"/>
  </cols>
  <sheetData>
    <row r="1" ht="12.75">
      <c r="A1" s="1" t="s">
        <v>1</v>
      </c>
    </row>
    <row r="2" ht="12.75">
      <c r="A2" s="10" t="s">
        <v>255</v>
      </c>
    </row>
    <row r="3" ht="12.75">
      <c r="A3" s="1" t="s">
        <v>139</v>
      </c>
    </row>
    <row r="4" ht="12.75">
      <c r="A4" s="1"/>
    </row>
    <row r="5" ht="12.75">
      <c r="A5" s="1"/>
    </row>
    <row r="6" ht="12.75"/>
    <row r="7" ht="12.75">
      <c r="A7" s="1"/>
    </row>
    <row r="8" spans="1:2" ht="12.75">
      <c r="A8" s="1" t="s">
        <v>215</v>
      </c>
      <c r="B8" s="1" t="s">
        <v>27</v>
      </c>
    </row>
    <row r="9" ht="12.75">
      <c r="A9" s="1"/>
    </row>
    <row r="10" ht="12.75">
      <c r="A10" s="1"/>
    </row>
    <row r="11" ht="12.75">
      <c r="A11" s="1"/>
    </row>
    <row r="12" ht="12.75">
      <c r="A12" s="1"/>
    </row>
    <row r="13" ht="12.75">
      <c r="A13" s="1"/>
    </row>
    <row r="14" ht="12.75">
      <c r="A14" s="1"/>
    </row>
    <row r="15" ht="12.75">
      <c r="A15" s="1"/>
    </row>
    <row r="16" ht="12.75">
      <c r="A16" s="1"/>
    </row>
    <row r="17" spans="1:2" ht="12.75">
      <c r="A17" s="1" t="s">
        <v>216</v>
      </c>
      <c r="B17" s="1" t="s">
        <v>28</v>
      </c>
    </row>
    <row r="18" ht="12.75">
      <c r="A18" s="1"/>
    </row>
    <row r="19" ht="12.75">
      <c r="A19" s="1"/>
    </row>
    <row r="20" ht="12.75"/>
    <row r="21" ht="12.75"/>
    <row r="22" spans="2:3" ht="12.75">
      <c r="B22" s="10" t="s">
        <v>206</v>
      </c>
      <c r="C22" s="10" t="s">
        <v>207</v>
      </c>
    </row>
    <row r="23" spans="2:3" ht="12.75">
      <c r="B23" s="10" t="s">
        <v>29</v>
      </c>
      <c r="C23" s="10" t="s">
        <v>183</v>
      </c>
    </row>
    <row r="24" spans="2:3" ht="12.75">
      <c r="B24" s="10" t="s">
        <v>208</v>
      </c>
      <c r="C24" s="10" t="s">
        <v>209</v>
      </c>
    </row>
    <row r="25" spans="2:3" ht="12.75">
      <c r="B25" s="10" t="s">
        <v>31</v>
      </c>
      <c r="C25" s="10" t="s">
        <v>30</v>
      </c>
    </row>
    <row r="26" spans="2:3" ht="12.75">
      <c r="B26" s="10" t="s">
        <v>32</v>
      </c>
      <c r="C26" s="10" t="s">
        <v>107</v>
      </c>
    </row>
    <row r="27" spans="2:3" ht="12.75">
      <c r="B27" s="10" t="s">
        <v>34</v>
      </c>
      <c r="C27" s="10" t="s">
        <v>33</v>
      </c>
    </row>
    <row r="28" spans="2:3" ht="12.75">
      <c r="B28" s="10" t="s">
        <v>36</v>
      </c>
      <c r="C28" s="10" t="s">
        <v>35</v>
      </c>
    </row>
    <row r="29" spans="2:3" ht="12.75">
      <c r="B29" s="10" t="s">
        <v>38</v>
      </c>
      <c r="C29" s="10" t="s">
        <v>37</v>
      </c>
    </row>
    <row r="30" spans="2:3" ht="12.75">
      <c r="B30" s="10" t="s">
        <v>210</v>
      </c>
      <c r="C30" s="10" t="s">
        <v>261</v>
      </c>
    </row>
    <row r="31" spans="2:3" ht="12.75">
      <c r="B31" s="10" t="s">
        <v>211</v>
      </c>
      <c r="C31" s="10" t="s">
        <v>212</v>
      </c>
    </row>
    <row r="32" spans="2:3" ht="12.75">
      <c r="B32" s="10" t="s">
        <v>39</v>
      </c>
      <c r="C32" s="10" t="s">
        <v>142</v>
      </c>
    </row>
    <row r="33" spans="2:3" ht="12.75">
      <c r="B33" s="10" t="s">
        <v>213</v>
      </c>
      <c r="C33" s="10" t="s">
        <v>214</v>
      </c>
    </row>
    <row r="34" spans="2:3" ht="12.75">
      <c r="B34" s="10" t="s">
        <v>40</v>
      </c>
      <c r="C34" s="10" t="s">
        <v>41</v>
      </c>
    </row>
    <row r="35" spans="2:3" ht="12.75">
      <c r="B35" s="10" t="s">
        <v>42</v>
      </c>
      <c r="C35" s="10" t="s">
        <v>43</v>
      </c>
    </row>
    <row r="36" spans="2:3" ht="12.75">
      <c r="B36" s="10" t="s">
        <v>44</v>
      </c>
      <c r="C36" s="10" t="s">
        <v>45</v>
      </c>
    </row>
    <row r="37" spans="2:3" ht="12.75">
      <c r="B37" s="10" t="s">
        <v>46</v>
      </c>
      <c r="C37" s="10" t="s">
        <v>47</v>
      </c>
    </row>
    <row r="38" spans="2:3" ht="12.75">
      <c r="B38" s="10" t="s">
        <v>124</v>
      </c>
      <c r="C38" s="10" t="s">
        <v>48</v>
      </c>
    </row>
    <row r="40" spans="1:2" ht="12.75">
      <c r="A40" s="1"/>
      <c r="B40" s="1"/>
    </row>
    <row r="41" spans="1:2" ht="12.75">
      <c r="A41" s="1"/>
      <c r="B41" s="1"/>
    </row>
    <row r="42" spans="1:2" ht="12.75">
      <c r="A42" s="1"/>
      <c r="B42" s="1"/>
    </row>
    <row r="43" spans="1:2" ht="12.75">
      <c r="A43" s="1"/>
      <c r="B43" s="1"/>
    </row>
    <row r="44" spans="1:2" ht="12.75">
      <c r="A44" s="1" t="s">
        <v>187</v>
      </c>
      <c r="B44" s="1" t="s">
        <v>140</v>
      </c>
    </row>
    <row r="45" ht="12.75"/>
    <row r="46" ht="12.75"/>
    <row r="47" ht="12.75"/>
    <row r="48" ht="12.75"/>
    <row r="49" ht="12.75"/>
    <row r="50" ht="12.75"/>
    <row r="51" ht="12.75"/>
    <row r="52" ht="12.75"/>
    <row r="53" ht="12.75"/>
    <row r="54" ht="12.75"/>
    <row r="55" ht="12.75"/>
    <row r="56" spans="1:2" ht="12.75">
      <c r="A56" s="1"/>
      <c r="B56" s="1"/>
    </row>
    <row r="57" ht="12.75"/>
    <row r="58" ht="12.75"/>
    <row r="59" ht="12.75"/>
    <row r="60" ht="12.75"/>
    <row r="61" ht="12.75"/>
    <row r="63" spans="1:2" ht="12.75">
      <c r="A63" s="1" t="s">
        <v>216</v>
      </c>
      <c r="B63" s="1" t="s">
        <v>49</v>
      </c>
    </row>
    <row r="65" spans="1:3" ht="12.75">
      <c r="A65" s="1" t="s">
        <v>217</v>
      </c>
      <c r="B65" s="1" t="s">
        <v>141</v>
      </c>
      <c r="C65" s="1"/>
    </row>
    <row r="66" ht="12.75"/>
    <row r="67" ht="12.75"/>
    <row r="68" ht="12.75"/>
    <row r="69" ht="12.75"/>
    <row r="70" ht="12.75"/>
    <row r="71" ht="12.75"/>
    <row r="72" ht="12.75"/>
    <row r="73" ht="12.75"/>
    <row r="74" ht="12.75"/>
    <row r="75" ht="12.75"/>
    <row r="76" spans="1:2" ht="12.75">
      <c r="A76" s="1" t="s">
        <v>218</v>
      </c>
      <c r="B76" s="1" t="s">
        <v>219</v>
      </c>
    </row>
    <row r="77" ht="12.75"/>
    <row r="78" ht="12.75"/>
    <row r="79" ht="12.75"/>
    <row r="80" spans="1:2" ht="12.75">
      <c r="A80" s="1" t="s">
        <v>220</v>
      </c>
      <c r="B80" s="1" t="s">
        <v>54</v>
      </c>
    </row>
    <row r="81" ht="12.75"/>
    <row r="82" ht="12.75"/>
    <row r="83" spans="1:2" ht="12.75">
      <c r="A83" s="1" t="s">
        <v>221</v>
      </c>
      <c r="B83" s="1" t="s">
        <v>55</v>
      </c>
    </row>
    <row r="84" spans="1:9" ht="12.75">
      <c r="A84" s="1"/>
      <c r="B84" s="1"/>
      <c r="H84" s="56" t="s">
        <v>93</v>
      </c>
      <c r="I84" s="56"/>
    </row>
    <row r="85" spans="1:9" ht="12.75">
      <c r="A85" s="1"/>
      <c r="B85" s="1"/>
      <c r="H85" s="7" t="s">
        <v>10</v>
      </c>
      <c r="I85" s="7" t="s">
        <v>11</v>
      </c>
    </row>
    <row r="86" spans="1:9" ht="12.75">
      <c r="A86" s="1"/>
      <c r="B86" s="1"/>
      <c r="H86" s="7" t="s">
        <v>13</v>
      </c>
      <c r="I86" s="7" t="s">
        <v>13</v>
      </c>
    </row>
    <row r="87" ht="12.75">
      <c r="B87" s="1" t="s">
        <v>83</v>
      </c>
    </row>
    <row r="88" ht="12.75">
      <c r="B88" s="1"/>
    </row>
    <row r="89" ht="12.75">
      <c r="B89" s="10" t="s">
        <v>147</v>
      </c>
    </row>
    <row r="90" spans="3:9" ht="12.75">
      <c r="C90" s="10" t="s">
        <v>144</v>
      </c>
      <c r="H90" s="12">
        <v>3135</v>
      </c>
      <c r="I90" s="12">
        <v>3084</v>
      </c>
    </row>
    <row r="91" spans="3:9" ht="12.75">
      <c r="C91" s="10" t="s">
        <v>145</v>
      </c>
      <c r="H91" s="12">
        <v>20212</v>
      </c>
      <c r="I91" s="12">
        <v>13904</v>
      </c>
    </row>
    <row r="92" spans="3:9" ht="12.75">
      <c r="C92" s="10" t="s">
        <v>143</v>
      </c>
      <c r="H92" s="12">
        <f>5299+123</f>
        <v>5422</v>
      </c>
      <c r="I92" s="12">
        <v>8139</v>
      </c>
    </row>
    <row r="93" spans="3:9" ht="12.75">
      <c r="C93" s="10" t="s">
        <v>262</v>
      </c>
      <c r="H93" s="15">
        <f>506+1600</f>
        <v>2106</v>
      </c>
      <c r="I93" s="15">
        <v>506</v>
      </c>
    </row>
    <row r="94" spans="3:9" ht="12.75">
      <c r="C94" s="10" t="s">
        <v>263</v>
      </c>
      <c r="H94" s="12">
        <f>SUM(H89:H93)</f>
        <v>30875</v>
      </c>
      <c r="I94" s="12">
        <f>SUM(I89:I93)</f>
        <v>25633</v>
      </c>
    </row>
    <row r="95" spans="3:9" ht="12.75">
      <c r="C95" s="10" t="s">
        <v>85</v>
      </c>
      <c r="H95" s="15">
        <v>-1600</v>
      </c>
      <c r="I95" s="15">
        <v>0</v>
      </c>
    </row>
    <row r="96" spans="8:9" ht="13.5" thickBot="1">
      <c r="H96" s="33">
        <f>H94+H95</f>
        <v>29275</v>
      </c>
      <c r="I96" s="33">
        <f>I94+I95</f>
        <v>25633</v>
      </c>
    </row>
    <row r="97" spans="8:9" ht="12.75">
      <c r="H97" s="12"/>
      <c r="I97" s="12"/>
    </row>
    <row r="98" spans="2:9" ht="12.75">
      <c r="B98" s="1" t="s">
        <v>56</v>
      </c>
      <c r="H98" s="12"/>
      <c r="I98" s="12"/>
    </row>
    <row r="99" spans="2:9" ht="12.75">
      <c r="B99" s="1"/>
      <c r="H99" s="12"/>
      <c r="I99" s="12"/>
    </row>
    <row r="100" spans="2:9" ht="12.75">
      <c r="B100" s="10" t="s">
        <v>146</v>
      </c>
      <c r="H100" s="12"/>
      <c r="I100" s="12"/>
    </row>
    <row r="101" spans="3:9" ht="12.75">
      <c r="C101" s="10" t="s">
        <v>144</v>
      </c>
      <c r="H101" s="12">
        <v>-450</v>
      </c>
      <c r="I101" s="12">
        <v>-395</v>
      </c>
    </row>
    <row r="102" spans="3:9" ht="12.75">
      <c r="C102" s="10" t="s">
        <v>145</v>
      </c>
      <c r="H102" s="12">
        <v>9770</v>
      </c>
      <c r="I102" s="12">
        <v>5779</v>
      </c>
    </row>
    <row r="103" spans="3:9" ht="12.75">
      <c r="C103" s="10" t="s">
        <v>143</v>
      </c>
      <c r="H103" s="12">
        <f>785+122-8</f>
        <v>899</v>
      </c>
      <c r="I103" s="12">
        <v>-916</v>
      </c>
    </row>
    <row r="104" spans="3:9" ht="12.75">
      <c r="C104" s="10" t="s">
        <v>262</v>
      </c>
      <c r="H104" s="15">
        <f>96+38</f>
        <v>134</v>
      </c>
      <c r="I104" s="15">
        <v>63</v>
      </c>
    </row>
    <row r="105" spans="8:9" ht="12.75">
      <c r="H105" s="34">
        <f>SUM(H100:H104)</f>
        <v>10353</v>
      </c>
      <c r="I105" s="34">
        <f>SUM(I100:I104)</f>
        <v>4531</v>
      </c>
    </row>
    <row r="106" spans="3:9" ht="12.75">
      <c r="C106" s="10" t="s">
        <v>184</v>
      </c>
      <c r="H106" s="34">
        <v>163</v>
      </c>
      <c r="I106" s="35">
        <v>328</v>
      </c>
    </row>
    <row r="107" spans="3:9" ht="12.75">
      <c r="C107" s="10" t="s">
        <v>85</v>
      </c>
      <c r="H107" s="34">
        <v>-1600</v>
      </c>
      <c r="I107" s="34">
        <v>0</v>
      </c>
    </row>
    <row r="108" spans="3:9" ht="12.75">
      <c r="C108" s="10" t="s">
        <v>185</v>
      </c>
      <c r="H108" s="34">
        <f>525-18</f>
        <v>507</v>
      </c>
      <c r="I108" s="34">
        <v>-530</v>
      </c>
    </row>
    <row r="109" spans="8:9" ht="13.5" thickBot="1">
      <c r="H109" s="33">
        <f>SUM(H105:H108)</f>
        <v>9423</v>
      </c>
      <c r="I109" s="33">
        <f>SUM(I105:I108)</f>
        <v>4329</v>
      </c>
    </row>
    <row r="111" ht="12.75"/>
    <row r="112" ht="12.75"/>
    <row r="113" ht="12.75"/>
    <row r="114" ht="12.75"/>
    <row r="115" ht="12.75"/>
    <row r="116" spans="1:2" ht="12.75">
      <c r="A116" s="1" t="s">
        <v>223</v>
      </c>
      <c r="B116" s="1" t="s">
        <v>57</v>
      </c>
    </row>
    <row r="117" spans="1:2" ht="12.75">
      <c r="A117" s="1"/>
      <c r="B117" s="1"/>
    </row>
    <row r="118" ht="12.75"/>
    <row r="119" ht="12.75"/>
    <row r="120" spans="1:2" ht="12.75">
      <c r="A120" s="1" t="s">
        <v>224</v>
      </c>
      <c r="B120" s="1" t="s">
        <v>58</v>
      </c>
    </row>
    <row r="121" ht="12.75"/>
    <row r="122" ht="12.75"/>
    <row r="124" spans="1:2" ht="12.75">
      <c r="A124" s="1" t="s">
        <v>225</v>
      </c>
      <c r="B124" s="1" t="s">
        <v>59</v>
      </c>
    </row>
    <row r="125" ht="12.75"/>
    <row r="126" ht="12.75"/>
    <row r="127" ht="12.75"/>
    <row r="128" ht="12.75"/>
    <row r="129" spans="1:2" ht="12.75">
      <c r="A129" s="1" t="s">
        <v>226</v>
      </c>
      <c r="B129" s="1" t="s">
        <v>60</v>
      </c>
    </row>
    <row r="130" ht="12.75"/>
    <row r="131" ht="12.75"/>
    <row r="132" spans="1:2" ht="12.75">
      <c r="A132" s="1" t="s">
        <v>227</v>
      </c>
      <c r="B132" s="1" t="s">
        <v>61</v>
      </c>
    </row>
    <row r="133" ht="12.75"/>
    <row r="134" ht="12.75"/>
    <row r="135" ht="12.75"/>
    <row r="136" ht="12.75"/>
    <row r="137" spans="1:2" ht="12.75">
      <c r="A137" s="1" t="s">
        <v>228</v>
      </c>
      <c r="B137" s="1" t="s">
        <v>62</v>
      </c>
    </row>
    <row r="138" ht="12.75"/>
    <row r="139" ht="12.75"/>
    <row r="140" ht="12.75"/>
    <row r="141" spans="1:2" ht="12.75">
      <c r="A141" s="1" t="s">
        <v>229</v>
      </c>
      <c r="B141" s="1" t="s">
        <v>63</v>
      </c>
    </row>
    <row r="142" ht="12.75"/>
    <row r="143" ht="12.75"/>
    <row r="144" spans="1:2" ht="12.75">
      <c r="A144" s="1" t="s">
        <v>230</v>
      </c>
      <c r="B144" s="1" t="s">
        <v>66</v>
      </c>
    </row>
    <row r="145" ht="12.75"/>
    <row r="146" ht="12.75"/>
    <row r="147" ht="12.75"/>
    <row r="148" ht="12.75">
      <c r="K148" s="7"/>
    </row>
    <row r="149" spans="1:3" ht="12.75">
      <c r="A149" s="1" t="s">
        <v>231</v>
      </c>
      <c r="B149" s="1" t="s">
        <v>67</v>
      </c>
      <c r="C149" s="1"/>
    </row>
    <row r="150" ht="12.75">
      <c r="B150" s="10" t="s">
        <v>264</v>
      </c>
    </row>
    <row r="151" spans="8:9" ht="12.75">
      <c r="H151" s="7" t="s">
        <v>53</v>
      </c>
      <c r="I151" s="7" t="s">
        <v>53</v>
      </c>
    </row>
    <row r="152" spans="1:9" ht="12.75">
      <c r="A152" s="36"/>
      <c r="H152" s="7" t="s">
        <v>265</v>
      </c>
      <c r="I152" s="7" t="s">
        <v>149</v>
      </c>
    </row>
    <row r="153" spans="1:9" ht="12.75">
      <c r="A153" s="36"/>
      <c r="B153" s="1" t="s">
        <v>150</v>
      </c>
      <c r="H153" s="7" t="s">
        <v>13</v>
      </c>
      <c r="I153" s="7" t="s">
        <v>13</v>
      </c>
    </row>
    <row r="154" ht="12.75">
      <c r="A154" s="36"/>
    </row>
    <row r="155" ht="12.75">
      <c r="A155" s="36"/>
    </row>
    <row r="156" spans="1:9" ht="13.5" thickBot="1">
      <c r="A156" s="36"/>
      <c r="H156" s="37">
        <v>6164</v>
      </c>
      <c r="I156" s="37">
        <v>6984</v>
      </c>
    </row>
    <row r="157" ht="12.75">
      <c r="A157" s="36"/>
    </row>
    <row r="158" spans="1:2" ht="12.75">
      <c r="A158" s="1" t="s">
        <v>232</v>
      </c>
      <c r="B158" s="1" t="s">
        <v>68</v>
      </c>
    </row>
    <row r="160" ht="12.75"/>
  </sheetData>
  <mergeCells count="1">
    <mergeCell ref="H84:I84"/>
  </mergeCells>
  <printOptions/>
  <pageMargins left="0.61" right="0.48" top="0.49" bottom="0.54"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146"/>
  <sheetViews>
    <sheetView workbookViewId="0" topLeftCell="A1">
      <selection activeCell="A1" sqref="A1"/>
    </sheetView>
  </sheetViews>
  <sheetFormatPr defaultColWidth="9.140625" defaultRowHeight="12.75"/>
  <cols>
    <col min="1" max="1" width="4.421875" style="11" customWidth="1"/>
    <col min="2" max="2" width="3.140625" style="10" customWidth="1"/>
    <col min="3" max="8" width="9.140625" style="10" customWidth="1"/>
    <col min="9" max="9" width="7.28125" style="10" customWidth="1"/>
    <col min="10" max="10" width="10.28125" style="10" customWidth="1"/>
    <col min="11" max="11" width="10.7109375" style="10" customWidth="1"/>
    <col min="12" max="16384" width="9.140625" style="10" customWidth="1"/>
  </cols>
  <sheetData>
    <row r="1" spans="1:13" ht="12.75">
      <c r="A1" s="41" t="s">
        <v>125</v>
      </c>
      <c r="B1" s="8"/>
      <c r="C1" s="13"/>
      <c r="D1" s="13"/>
      <c r="E1" s="13"/>
      <c r="F1" s="13"/>
      <c r="G1" s="13"/>
      <c r="H1" s="13"/>
      <c r="I1" s="13"/>
      <c r="J1" s="13"/>
      <c r="K1" s="13"/>
      <c r="L1" s="13"/>
      <c r="M1" s="13"/>
    </row>
    <row r="2" spans="1:13" ht="12.75">
      <c r="A2" s="10" t="s">
        <v>255</v>
      </c>
      <c r="B2" s="8"/>
      <c r="C2" s="13"/>
      <c r="D2" s="13"/>
      <c r="E2" s="13"/>
      <c r="F2" s="13"/>
      <c r="G2" s="13"/>
      <c r="H2" s="13"/>
      <c r="I2" s="13"/>
      <c r="J2" s="13"/>
      <c r="K2" s="13"/>
      <c r="L2" s="13"/>
      <c r="M2" s="13"/>
    </row>
    <row r="3" spans="1:13" ht="12.75">
      <c r="A3" s="42" t="s">
        <v>139</v>
      </c>
      <c r="B3" s="8"/>
      <c r="C3" s="13"/>
      <c r="D3" s="13"/>
      <c r="E3" s="13"/>
      <c r="F3" s="13"/>
      <c r="G3" s="13"/>
      <c r="H3" s="13"/>
      <c r="I3" s="13"/>
      <c r="J3" s="13"/>
      <c r="K3" s="13"/>
      <c r="L3" s="13"/>
      <c r="M3" s="13"/>
    </row>
    <row r="4" spans="1:13" ht="12.75">
      <c r="A4" s="9"/>
      <c r="B4" s="13"/>
      <c r="C4" s="13"/>
      <c r="D4" s="13"/>
      <c r="E4" s="13"/>
      <c r="F4" s="13"/>
      <c r="G4" s="13"/>
      <c r="H4" s="13"/>
      <c r="I4" s="13"/>
      <c r="J4" s="13"/>
      <c r="K4" s="13"/>
      <c r="L4" s="13"/>
      <c r="M4" s="13"/>
    </row>
    <row r="5" spans="1:13" ht="12.75">
      <c r="A5" s="38"/>
      <c r="B5" s="13"/>
      <c r="C5" s="13"/>
      <c r="D5" s="13"/>
      <c r="E5" s="13"/>
      <c r="F5" s="13"/>
      <c r="G5" s="13"/>
      <c r="H5" s="13"/>
      <c r="I5" s="13"/>
      <c r="J5" s="13"/>
      <c r="K5" s="13"/>
      <c r="L5" s="13"/>
      <c r="M5" s="13"/>
    </row>
    <row r="6" spans="1:13" ht="12.75">
      <c r="A6" s="38"/>
      <c r="B6" s="13"/>
      <c r="C6" s="13"/>
      <c r="D6" s="13"/>
      <c r="E6" s="13"/>
      <c r="F6" s="13"/>
      <c r="G6" s="13"/>
      <c r="H6" s="13"/>
      <c r="I6" s="13"/>
      <c r="J6" s="13"/>
      <c r="K6" s="13"/>
      <c r="L6" s="13"/>
      <c r="M6" s="13"/>
    </row>
    <row r="7" spans="1:13" ht="12.75">
      <c r="A7" s="38"/>
      <c r="B7" s="13"/>
      <c r="C7" s="13"/>
      <c r="D7" s="13"/>
      <c r="E7" s="13"/>
      <c r="F7" s="13"/>
      <c r="G7" s="13"/>
      <c r="H7" s="13"/>
      <c r="I7" s="13"/>
      <c r="J7" s="13"/>
      <c r="K7" s="13"/>
      <c r="L7" s="13"/>
      <c r="M7" s="13"/>
    </row>
    <row r="8" spans="1:2" ht="12.75">
      <c r="A8" s="7" t="s">
        <v>233</v>
      </c>
      <c r="B8" s="1" t="s">
        <v>69</v>
      </c>
    </row>
    <row r="9" ht="12.75"/>
    <row r="10" ht="12.75"/>
    <row r="11" ht="12.75"/>
    <row r="12" ht="12.75"/>
    <row r="13" ht="12.75"/>
    <row r="14" ht="12.75"/>
    <row r="15" ht="12.75"/>
    <row r="16" spans="1:2" ht="12.75">
      <c r="A16" s="7" t="s">
        <v>234</v>
      </c>
      <c r="B16" s="1" t="s">
        <v>70</v>
      </c>
    </row>
    <row r="17" ht="12.75"/>
    <row r="18" ht="12.75"/>
    <row r="19" ht="12.75"/>
    <row r="20" ht="12.75"/>
    <row r="22" spans="1:2" ht="12.75">
      <c r="A22" s="7" t="s">
        <v>235</v>
      </c>
      <c r="B22" s="1" t="s">
        <v>71</v>
      </c>
    </row>
    <row r="23" ht="12.75"/>
    <row r="24" ht="12.75"/>
    <row r="26" spans="1:2" ht="12.75">
      <c r="A26" s="7" t="s">
        <v>236</v>
      </c>
      <c r="B26" s="1" t="s">
        <v>247</v>
      </c>
    </row>
    <row r="27" ht="12.75"/>
    <row r="28" ht="12.75"/>
    <row r="29" ht="12.75"/>
    <row r="30" spans="1:2" ht="12.75">
      <c r="A30" s="7" t="s">
        <v>237</v>
      </c>
      <c r="B30" s="1" t="s">
        <v>126</v>
      </c>
    </row>
    <row r="31" spans="1:2" ht="12.75">
      <c r="A31" s="7"/>
      <c r="B31" s="10" t="s">
        <v>151</v>
      </c>
    </row>
    <row r="32" spans="10:11" ht="12.75">
      <c r="J32" s="56" t="s">
        <v>52</v>
      </c>
      <c r="K32" s="56"/>
    </row>
    <row r="33" spans="10:11" ht="12.75">
      <c r="J33" s="7" t="s">
        <v>50</v>
      </c>
      <c r="K33" s="7" t="s">
        <v>51</v>
      </c>
    </row>
    <row r="34" spans="10:11" ht="12.75">
      <c r="J34" s="7" t="s">
        <v>64</v>
      </c>
      <c r="K34" s="7" t="s">
        <v>64</v>
      </c>
    </row>
    <row r="36" spans="2:11" ht="12.75">
      <c r="B36" s="10" t="s">
        <v>186</v>
      </c>
      <c r="J36" s="12">
        <v>3047</v>
      </c>
      <c r="K36" s="12">
        <v>1650</v>
      </c>
    </row>
    <row r="37" spans="2:11" ht="12.75">
      <c r="B37" s="10" t="s">
        <v>65</v>
      </c>
      <c r="J37" s="15">
        <v>0</v>
      </c>
      <c r="K37" s="15">
        <v>-31</v>
      </c>
    </row>
    <row r="38" spans="10:11" ht="12.75">
      <c r="J38" s="14">
        <f>SUM(J35:J37)</f>
        <v>3047</v>
      </c>
      <c r="K38" s="14">
        <f>SUM(K35:K37)</f>
        <v>1619</v>
      </c>
    </row>
    <row r="39" ht="12.75"/>
    <row r="40" ht="12.75"/>
    <row r="41" ht="12.75"/>
    <row r="42" ht="12.75"/>
    <row r="43" ht="12.75"/>
    <row r="44" ht="12.75"/>
    <row r="45" spans="1:2" ht="12.75">
      <c r="A45" s="7" t="s">
        <v>238</v>
      </c>
      <c r="B45" s="1" t="s">
        <v>72</v>
      </c>
    </row>
    <row r="46" ht="12.75"/>
    <row r="47" ht="12.75"/>
    <row r="48" ht="12.75"/>
    <row r="49" ht="12.75"/>
    <row r="50" spans="1:3" ht="12.75">
      <c r="A50" s="7" t="s">
        <v>239</v>
      </c>
      <c r="B50" s="1" t="s">
        <v>73</v>
      </c>
      <c r="C50" s="1"/>
    </row>
    <row r="51" spans="2:3" ht="12.75">
      <c r="B51" s="10" t="s">
        <v>187</v>
      </c>
      <c r="C51" s="10" t="s">
        <v>188</v>
      </c>
    </row>
    <row r="53" spans="2:3" ht="12.75">
      <c r="B53" s="10" t="s">
        <v>189</v>
      </c>
      <c r="C53" s="10" t="s">
        <v>266</v>
      </c>
    </row>
    <row r="54" spans="10:11" ht="12.75">
      <c r="J54" s="7" t="s">
        <v>53</v>
      </c>
      <c r="K54" s="7" t="s">
        <v>53</v>
      </c>
    </row>
    <row r="55" spans="10:11" ht="12.75">
      <c r="J55" s="7" t="s">
        <v>50</v>
      </c>
      <c r="K55" s="7" t="s">
        <v>75</v>
      </c>
    </row>
    <row r="56" spans="10:11" ht="12.75">
      <c r="J56" s="7" t="s">
        <v>13</v>
      </c>
      <c r="K56" s="7" t="s">
        <v>13</v>
      </c>
    </row>
    <row r="58" spans="2:11" ht="12.75">
      <c r="B58" s="10" t="s">
        <v>152</v>
      </c>
      <c r="J58" s="12">
        <v>24623</v>
      </c>
      <c r="K58" s="12">
        <v>24623</v>
      </c>
    </row>
    <row r="59" spans="2:11" ht="12.75">
      <c r="B59" s="10" t="s">
        <v>76</v>
      </c>
      <c r="J59" s="12">
        <f>(20000+3465)+(4623-851)</f>
        <v>27237</v>
      </c>
      <c r="K59" s="12">
        <f>(20000+3249)+4623</f>
        <v>27872</v>
      </c>
    </row>
    <row r="60" spans="2:11" ht="13.5" thickBot="1">
      <c r="B60" s="10" t="s">
        <v>153</v>
      </c>
      <c r="J60" s="37">
        <f>(11667*1.1)+(1849*2.04)</f>
        <v>16605.66</v>
      </c>
      <c r="K60" s="37">
        <f>11900+3569</f>
        <v>15469</v>
      </c>
    </row>
    <row r="65" spans="1:2" ht="12.75">
      <c r="A65" s="7" t="s">
        <v>240</v>
      </c>
      <c r="B65" s="1" t="s">
        <v>162</v>
      </c>
    </row>
    <row r="66" spans="1:2" ht="12.75">
      <c r="A66" s="7"/>
      <c r="B66" s="10" t="s">
        <v>154</v>
      </c>
    </row>
    <row r="68" spans="1:2" ht="12.75">
      <c r="A68" s="7" t="s">
        <v>241</v>
      </c>
      <c r="B68" s="1" t="s">
        <v>115</v>
      </c>
    </row>
    <row r="69" spans="1:2" ht="12.75">
      <c r="A69" s="7"/>
      <c r="B69" s="1"/>
    </row>
    <row r="70" spans="1:2" ht="12.75">
      <c r="A70" s="7"/>
      <c r="B70" s="1"/>
    </row>
    <row r="71" spans="10:11" ht="12.75">
      <c r="J71" s="7" t="s">
        <v>53</v>
      </c>
      <c r="K71" s="7" t="s">
        <v>53</v>
      </c>
    </row>
    <row r="72" spans="10:11" ht="12.75">
      <c r="J72" s="7" t="s">
        <v>50</v>
      </c>
      <c r="K72" s="7" t="s">
        <v>75</v>
      </c>
    </row>
    <row r="73" spans="10:11" ht="12.75">
      <c r="J73" s="7" t="s">
        <v>13</v>
      </c>
      <c r="K73" s="7" t="s">
        <v>13</v>
      </c>
    </row>
    <row r="74" spans="1:2" ht="12.75">
      <c r="A74" s="11" t="s">
        <v>187</v>
      </c>
      <c r="B74" s="39" t="s">
        <v>86</v>
      </c>
    </row>
    <row r="75" ht="12.75">
      <c r="B75" s="10" t="s">
        <v>155</v>
      </c>
    </row>
    <row r="76" spans="3:11" ht="12.75">
      <c r="C76" s="10" t="s">
        <v>159</v>
      </c>
      <c r="J76" s="12">
        <v>2585</v>
      </c>
      <c r="K76" s="12">
        <v>0</v>
      </c>
    </row>
    <row r="77" spans="3:11" ht="12.75">
      <c r="C77" s="10" t="s">
        <v>267</v>
      </c>
      <c r="J77" s="12">
        <v>3727</v>
      </c>
      <c r="K77" s="12">
        <v>4887</v>
      </c>
    </row>
    <row r="78" spans="3:11" ht="12.75">
      <c r="C78" s="10" t="s">
        <v>156</v>
      </c>
      <c r="J78" s="15">
        <f>24+12+3+74</f>
        <v>113</v>
      </c>
      <c r="K78" s="15">
        <v>189</v>
      </c>
    </row>
    <row r="79" spans="10:11" ht="12.75">
      <c r="J79" s="34">
        <f>SUM(J76:J78)</f>
        <v>6425</v>
      </c>
      <c r="K79" s="34">
        <f>SUM(K76:K78)</f>
        <v>5076</v>
      </c>
    </row>
    <row r="80" spans="2:11" ht="12.75">
      <c r="B80" s="10" t="s">
        <v>157</v>
      </c>
      <c r="J80" s="12"/>
      <c r="K80" s="12"/>
    </row>
    <row r="81" spans="3:11" ht="12.75">
      <c r="C81" s="10" t="s">
        <v>158</v>
      </c>
      <c r="J81" s="12">
        <v>80603</v>
      </c>
      <c r="K81" s="12">
        <v>80603</v>
      </c>
    </row>
    <row r="82" spans="10:11" ht="13.5" thickBot="1">
      <c r="J82" s="33">
        <f>SUM(J79:J81)</f>
        <v>87028</v>
      </c>
      <c r="K82" s="33">
        <f>SUM(K79:K81)</f>
        <v>85679</v>
      </c>
    </row>
    <row r="83" spans="10:11" ht="12.75">
      <c r="J83" s="34"/>
      <c r="K83" s="34"/>
    </row>
    <row r="84" spans="1:11" ht="12.75">
      <c r="A84" s="11" t="s">
        <v>217</v>
      </c>
      <c r="B84" s="39" t="s">
        <v>87</v>
      </c>
      <c r="J84" s="12"/>
      <c r="K84" s="12"/>
    </row>
    <row r="85" spans="2:11" ht="12.75">
      <c r="B85" s="10" t="s">
        <v>155</v>
      </c>
      <c r="J85" s="12"/>
      <c r="K85" s="12"/>
    </row>
    <row r="86" spans="3:11" ht="12.75">
      <c r="C86" s="10" t="s">
        <v>159</v>
      </c>
      <c r="J86" s="12">
        <v>0</v>
      </c>
      <c r="K86" s="12">
        <v>2585</v>
      </c>
    </row>
    <row r="87" spans="3:11" ht="12.75">
      <c r="C87" s="10" t="s">
        <v>156</v>
      </c>
      <c r="J87" s="12">
        <v>299</v>
      </c>
      <c r="K87" s="12">
        <v>304</v>
      </c>
    </row>
    <row r="88" spans="3:11" ht="12.75">
      <c r="C88" s="10" t="s">
        <v>160</v>
      </c>
      <c r="J88" s="12">
        <v>60000</v>
      </c>
      <c r="K88" s="12">
        <v>60000</v>
      </c>
    </row>
    <row r="89" spans="10:11" ht="12.75">
      <c r="J89" s="14">
        <f>SUM(J86:J88)</f>
        <v>60299</v>
      </c>
      <c r="K89" s="14">
        <f>SUM(K86:K88)</f>
        <v>62889</v>
      </c>
    </row>
    <row r="90" spans="2:11" ht="13.5" thickBot="1">
      <c r="B90" s="10" t="s">
        <v>161</v>
      </c>
      <c r="J90" s="33">
        <f>J82+J89</f>
        <v>147327</v>
      </c>
      <c r="K90" s="33">
        <f>K82+K89</f>
        <v>148568</v>
      </c>
    </row>
    <row r="92" spans="1:2" ht="12.75">
      <c r="A92" s="11" t="s">
        <v>222</v>
      </c>
      <c r="B92" s="39" t="s">
        <v>248</v>
      </c>
    </row>
    <row r="93" ht="12.75"/>
    <row r="94" ht="12.75"/>
    <row r="95" spans="1:3" ht="12.75">
      <c r="A95" s="7" t="s">
        <v>242</v>
      </c>
      <c r="B95" s="1" t="s">
        <v>77</v>
      </c>
      <c r="C95" s="1"/>
    </row>
    <row r="96" ht="12.75"/>
    <row r="97" ht="12.75"/>
    <row r="98" spans="1:2" ht="12.75">
      <c r="A98" s="7" t="s">
        <v>243</v>
      </c>
      <c r="B98" s="1" t="s">
        <v>78</v>
      </c>
    </row>
    <row r="99" ht="12.75"/>
    <row r="100" ht="12.75"/>
    <row r="101" spans="1:3" ht="12.75">
      <c r="A101" s="7" t="s">
        <v>244</v>
      </c>
      <c r="B101" s="1" t="s">
        <v>79</v>
      </c>
      <c r="C101" s="1"/>
    </row>
    <row r="102" ht="12.75"/>
    <row r="103" ht="12.75"/>
    <row r="104" ht="12.75"/>
    <row r="105" spans="1:2" ht="12.75">
      <c r="A105" s="7" t="s">
        <v>245</v>
      </c>
      <c r="B105" s="1" t="s">
        <v>43</v>
      </c>
    </row>
    <row r="107" ht="12.75"/>
    <row r="108" ht="12.75"/>
    <row r="109" ht="12.75"/>
    <row r="110" ht="12.75"/>
    <row r="111" spans="10:11" ht="12.75">
      <c r="J111" s="56" t="s">
        <v>93</v>
      </c>
      <c r="K111" s="56"/>
    </row>
    <row r="112" spans="10:11" ht="12.75">
      <c r="J112" s="7" t="s">
        <v>74</v>
      </c>
      <c r="K112" s="7" t="s">
        <v>51</v>
      </c>
    </row>
    <row r="113" spans="10:11" ht="12.75">
      <c r="J113" s="1"/>
      <c r="K113" s="1"/>
    </row>
    <row r="115" ht="12.75">
      <c r="C115" s="10" t="s">
        <v>88</v>
      </c>
    </row>
    <row r="116" spans="3:11" ht="12.75">
      <c r="C116" s="10" t="s">
        <v>80</v>
      </c>
      <c r="I116" s="11"/>
      <c r="J116" s="15">
        <v>3034</v>
      </c>
      <c r="K116" s="15">
        <v>769</v>
      </c>
    </row>
    <row r="117" spans="10:11" ht="12.75">
      <c r="J117" s="12"/>
      <c r="K117" s="12"/>
    </row>
    <row r="118" spans="3:11" ht="12.75">
      <c r="C118" s="10" t="s">
        <v>89</v>
      </c>
      <c r="J118" s="12"/>
      <c r="K118" s="12"/>
    </row>
    <row r="119" spans="3:11" ht="12.75">
      <c r="C119" s="10" t="s">
        <v>81</v>
      </c>
      <c r="J119" s="15">
        <v>100000</v>
      </c>
      <c r="K119" s="15">
        <v>100000</v>
      </c>
    </row>
    <row r="121" spans="3:11" ht="12.75">
      <c r="C121" s="10" t="s">
        <v>268</v>
      </c>
      <c r="J121" s="40">
        <f>J116/J119*100</f>
        <v>3.034</v>
      </c>
      <c r="K121" s="40">
        <f>K116/K119*100</f>
        <v>0.769</v>
      </c>
    </row>
    <row r="129" spans="1:2" ht="12.75">
      <c r="A129" s="7" t="s">
        <v>246</v>
      </c>
      <c r="B129" s="1" t="s">
        <v>0</v>
      </c>
    </row>
    <row r="130" ht="12.75"/>
    <row r="131" ht="12.75"/>
    <row r="132" ht="12.75"/>
    <row r="133" ht="12.75"/>
    <row r="137" ht="12.75">
      <c r="A137" s="10" t="s">
        <v>249</v>
      </c>
    </row>
    <row r="141" ht="12.75">
      <c r="A141" s="10" t="s">
        <v>250</v>
      </c>
    </row>
    <row r="142" ht="12.75">
      <c r="A142" s="10" t="s">
        <v>251</v>
      </c>
    </row>
    <row r="145" ht="12.75">
      <c r="A145" s="10" t="s">
        <v>252</v>
      </c>
    </row>
    <row r="146" ht="12.75">
      <c r="A146" s="10" t="s">
        <v>253</v>
      </c>
    </row>
  </sheetData>
  <mergeCells count="2">
    <mergeCell ref="J111:K111"/>
    <mergeCell ref="J32:K32"/>
  </mergeCells>
  <printOptions/>
  <pageMargins left="0.51" right="0.75" top="0.38" bottom="0.21" header="0.36"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kychoo</cp:lastModifiedBy>
  <cp:lastPrinted>2006-05-29T03:14:33Z</cp:lastPrinted>
  <dcterms:created xsi:type="dcterms:W3CDTF">2006-05-05T23:41:03Z</dcterms:created>
  <dcterms:modified xsi:type="dcterms:W3CDTF">2006-05-30T06:37:14Z</dcterms:modified>
  <cp:category/>
  <cp:version/>
  <cp:contentType/>
  <cp:contentStatus/>
</cp:coreProperties>
</file>